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bookViews>
    <workbookView xWindow="0" yWindow="0" windowWidth="27945" windowHeight="12375" tabRatio="897"/>
  </bookViews>
  <sheets>
    <sheet name="目录" sheetId="71" r:id="rId1"/>
    <sheet name="1" sheetId="77" r:id="rId2"/>
    <sheet name="2" sheetId="179" r:id="rId3"/>
    <sheet name="3" sheetId="79" r:id="rId4"/>
    <sheet name="4" sheetId="80" r:id="rId5"/>
    <sheet name="5" sheetId="197" r:id="rId6"/>
    <sheet name="6" sheetId="182" r:id="rId7"/>
    <sheet name="7" sheetId="103" r:id="rId8"/>
    <sheet name="8" sheetId="138" r:id="rId9"/>
    <sheet name="9" sheetId="145" r:id="rId10"/>
    <sheet name="10" sheetId="172" r:id="rId11"/>
    <sheet name="11" sheetId="106" r:id="rId12"/>
    <sheet name="12" sheetId="83" r:id="rId13"/>
    <sheet name="13" sheetId="194" r:id="rId14"/>
    <sheet name="14" sheetId="183" r:id="rId15"/>
    <sheet name="15" sheetId="86" r:id="rId16"/>
    <sheet name="16" sheetId="196" r:id="rId17"/>
    <sheet name="17" sheetId="184" r:id="rId18"/>
    <sheet name="18" sheetId="139" r:id="rId19"/>
    <sheet name="19" sheetId="141" r:id="rId20"/>
    <sheet name="20" sheetId="108" r:id="rId21"/>
    <sheet name="21" sheetId="140" r:id="rId22"/>
    <sheet name="22" sheetId="169" r:id="rId23"/>
    <sheet name="23" sheetId="56" r:id="rId24"/>
    <sheet name="24" sheetId="57" r:id="rId25"/>
    <sheet name="25" sheetId="47" r:id="rId26"/>
    <sheet name="26" sheetId="91" r:id="rId27"/>
    <sheet name="27" sheetId="92" r:id="rId28"/>
    <sheet name="28" sheetId="185" r:id="rId29"/>
    <sheet name="29" sheetId="110" r:id="rId30"/>
    <sheet name="30" sheetId="100" r:id="rId31"/>
    <sheet name="31" sheetId="94" r:id="rId32"/>
    <sheet name="32" sheetId="95" r:id="rId33"/>
    <sheet name="33" sheetId="186" r:id="rId34"/>
    <sheet name="34" sheetId="97" r:id="rId35"/>
    <sheet name="35" sheetId="98" r:id="rId36"/>
    <sheet name="36" sheetId="187" r:id="rId37"/>
    <sheet name="37" sheetId="109" r:id="rId38"/>
    <sheet name="38" sheetId="142" r:id="rId39"/>
    <sheet name="39" sheetId="59" r:id="rId40"/>
    <sheet name="40" sheetId="60" r:id="rId41"/>
    <sheet name="41" sheetId="58" r:id="rId42"/>
    <sheet name="42" sheetId="115" r:id="rId43"/>
    <sheet name="43" sheetId="116" r:id="rId44"/>
    <sheet name="44" sheetId="188" r:id="rId45"/>
    <sheet name="45" sheetId="114" r:id="rId46"/>
    <sheet name="46" sheetId="111" r:id="rId47"/>
    <sheet name="47" sheetId="190" r:id="rId48"/>
    <sheet name="48" sheetId="119" r:id="rId49"/>
    <sheet name="49" sheetId="120" r:id="rId50"/>
    <sheet name="50" sheetId="189" r:id="rId51"/>
    <sheet name="51" sheetId="69" r:id="rId52"/>
    <sheet name="52" sheetId="131" r:id="rId53"/>
    <sheet name="53" sheetId="199" r:id="rId54"/>
    <sheet name="54" sheetId="136" r:id="rId55"/>
    <sheet name="55" sheetId="144" r:id="rId56"/>
    <sheet name="79" sheetId="134" state="hidden" r:id="rId57"/>
  </sheets>
  <externalReferences>
    <externalReference r:id="rId58"/>
  </externalReferences>
  <definedNames>
    <definedName name="_xlnm._FilterDatabase" localSheetId="13" hidden="1">'13'!$A$4:$G$30</definedName>
    <definedName name="_xlnm._FilterDatabase" localSheetId="16" hidden="1">'16'!$A$5:$E$1338</definedName>
    <definedName name="_xlnm._FilterDatabase" localSheetId="2" hidden="1">'2'!$A$4:$H$29</definedName>
    <definedName name="_xlnm._FilterDatabase" localSheetId="24" hidden="1">'24'!$A$2:$P$51</definedName>
    <definedName name="_xlnm._FilterDatabase" localSheetId="5" hidden="1">'5'!$A$4:$G$1330</definedName>
    <definedName name="_xlnm.Print_Area" localSheetId="51">'51'!$A$1:$D$8</definedName>
    <definedName name="_xlnm.Print_Area" localSheetId="52">'52'!$A$1:$D$8</definedName>
    <definedName name="_xlnm.Print_Titles" localSheetId="10">'10'!$1:$4</definedName>
    <definedName name="_xlnm.Print_Titles" localSheetId="13">'13'!$2:$3</definedName>
    <definedName name="_xlnm.Print_Titles" localSheetId="14">'14'!$2:$4</definedName>
    <definedName name="_xlnm.Print_Titles" localSheetId="16">'16'!$1:$5</definedName>
    <definedName name="_xlnm.Print_Titles" localSheetId="17">'17'!$2:$4</definedName>
    <definedName name="_xlnm.Print_Titles" localSheetId="18">'18'!$1:$4</definedName>
    <definedName name="_xlnm.Print_Titles" localSheetId="19">'19'!$1:$4</definedName>
    <definedName name="_xlnm.Print_Titles" localSheetId="2">'2'!$2:$4</definedName>
    <definedName name="_xlnm.Print_Titles" localSheetId="20">'20'!$1:$4</definedName>
    <definedName name="_xlnm.Print_Titles" localSheetId="21">'21'!$1:$4</definedName>
    <definedName name="_xlnm.Print_Titles" localSheetId="22">'22'!$2:$4</definedName>
    <definedName name="_xlnm.Print_Titles" localSheetId="23">'23'!$1:$3</definedName>
    <definedName name="_xlnm.Print_Titles" localSheetId="24">'24'!$1:$4</definedName>
    <definedName name="_xlnm.Print_Titles" localSheetId="25">'25'!$1:$4</definedName>
    <definedName name="_xlnm.Print_Titles" localSheetId="26">'26'!$1:$3</definedName>
    <definedName name="_xlnm.Print_Titles" localSheetId="27">'27'!$1:$4</definedName>
    <definedName name="_xlnm.Print_Titles" localSheetId="28">'28'!$1:$4</definedName>
    <definedName name="_xlnm.Print_Titles" localSheetId="3">'3'!$2:$4</definedName>
    <definedName name="_xlnm.Print_Titles" localSheetId="31">'31'!$1:$3</definedName>
    <definedName name="_xlnm.Print_Titles" localSheetId="32">'32'!$1:$4</definedName>
    <definedName name="_xlnm.Print_Titles" localSheetId="33">'33'!$1:$4</definedName>
    <definedName name="_xlnm.Print_Titles" localSheetId="34">'34'!$1:$3</definedName>
    <definedName name="_xlnm.Print_Titles" localSheetId="35">'35'!$1:$4</definedName>
    <definedName name="_xlnm.Print_Titles" localSheetId="36">'36'!$1:$4</definedName>
    <definedName name="_xlnm.Print_Titles" localSheetId="5">'5'!$2:$4</definedName>
    <definedName name="_xlnm.Print_Titles" localSheetId="53">'53'!$1:$4</definedName>
    <definedName name="_xlnm.Print_Titles" localSheetId="6">'6'!$2:$4</definedName>
    <definedName name="_xlnm.Print_Titles" localSheetId="7">'7'!$1:$4</definedName>
    <definedName name="_xlnm.Print_Titles" localSheetId="8">'8'!$1:$4</definedName>
    <definedName name="_xlnm.Print_Titles" localSheetId="9">'9'!$1:$4</definedName>
    <definedName name="决算" localSheetId="10">'[1]6'!#REF!</definedName>
    <definedName name="决算" localSheetId="13">'[1]6'!#REF!</definedName>
    <definedName name="决算" localSheetId="14">'[1]6'!#REF!</definedName>
    <definedName name="决算" localSheetId="16">'[1]6'!#REF!</definedName>
    <definedName name="决算" localSheetId="17">'[1]6'!#REF!</definedName>
    <definedName name="决算" localSheetId="18">'[1]6'!#REF!</definedName>
    <definedName name="决算" localSheetId="19">'[1]6'!#REF!</definedName>
    <definedName name="决算" localSheetId="2">'[1]6'!#REF!</definedName>
    <definedName name="决算" localSheetId="21">'[1]6'!#REF!</definedName>
    <definedName name="决算" localSheetId="22">'[1]6'!#REF!</definedName>
    <definedName name="决算" localSheetId="28">'[1]6'!#REF!</definedName>
    <definedName name="决算" localSheetId="33">'[1]6'!#REF!</definedName>
    <definedName name="决算" localSheetId="36">'[1]6'!#REF!</definedName>
    <definedName name="决算" localSheetId="38">'[1]6'!#REF!</definedName>
    <definedName name="决算" localSheetId="44">'[1]6'!#REF!</definedName>
    <definedName name="决算" localSheetId="47">'[1]6'!#REF!</definedName>
    <definedName name="决算" localSheetId="5">'[1]6'!#REF!</definedName>
    <definedName name="决算" localSheetId="50">'[1]6'!#REF!</definedName>
    <definedName name="决算" localSheetId="55">'[1]6'!#REF!</definedName>
    <definedName name="决算" localSheetId="6">'[1]6'!#REF!</definedName>
    <definedName name="决算" localSheetId="8">'[1]6'!#REF!</definedName>
    <definedName name="决算" localSheetId="9">'[1]6'!#REF!</definedName>
    <definedName name="决算">'[1]6'!#REF!</definedName>
    <definedName name="决算2014" localSheetId="10">'[1]6'!#REF!</definedName>
    <definedName name="决算2014" localSheetId="13">'[1]6'!#REF!</definedName>
    <definedName name="决算2014" localSheetId="14">'[1]6'!#REF!</definedName>
    <definedName name="决算2014" localSheetId="16">'[1]6'!#REF!</definedName>
    <definedName name="决算2014" localSheetId="17">'[1]6'!#REF!</definedName>
    <definedName name="决算2014" localSheetId="18">'[1]6'!#REF!</definedName>
    <definedName name="决算2014" localSheetId="19">'[1]6'!#REF!</definedName>
    <definedName name="决算2014" localSheetId="2">'[1]6'!#REF!</definedName>
    <definedName name="决算2014" localSheetId="21">'[1]6'!#REF!</definedName>
    <definedName name="决算2014" localSheetId="22">'[1]6'!#REF!</definedName>
    <definedName name="决算2014" localSheetId="28">'[1]6'!#REF!</definedName>
    <definedName name="决算2014" localSheetId="33">'[1]6'!#REF!</definedName>
    <definedName name="决算2014" localSheetId="36">'[1]6'!#REF!</definedName>
    <definedName name="决算2014" localSheetId="38">'[1]6'!#REF!</definedName>
    <definedName name="决算2014" localSheetId="44">'[1]6'!#REF!</definedName>
    <definedName name="决算2014" localSheetId="47">'[1]6'!#REF!</definedName>
    <definedName name="决算2014" localSheetId="5">'[1]6'!#REF!</definedName>
    <definedName name="决算2014" localSheetId="50">'[1]6'!#REF!</definedName>
    <definedName name="决算2014" localSheetId="55">'[1]6'!#REF!</definedName>
    <definedName name="决算2014" localSheetId="6">'[1]6'!#REF!</definedName>
    <definedName name="决算2014" localSheetId="8">'[1]6'!#REF!</definedName>
    <definedName name="决算2014" localSheetId="9">'[1]6'!#REF!</definedName>
    <definedName name="决算2014">'[1]6'!#REF!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34" l="1"/>
  <c r="B14" i="134"/>
  <c r="C11" i="134"/>
  <c r="B11" i="134"/>
  <c r="C8" i="134"/>
  <c r="B8" i="134"/>
  <c r="C5" i="134"/>
  <c r="B5" i="134"/>
  <c r="B7" i="144"/>
  <c r="B6" i="144"/>
  <c r="B26" i="136"/>
  <c r="B25" i="136"/>
  <c r="B24" i="136"/>
  <c r="B23" i="136"/>
  <c r="B20" i="136"/>
  <c r="B19" i="136"/>
  <c r="B18" i="136"/>
  <c r="B17" i="136"/>
  <c r="B11" i="136"/>
  <c r="B8" i="136"/>
  <c r="B5" i="136"/>
  <c r="E58" i="199"/>
  <c r="E13" i="199"/>
  <c r="E5" i="199"/>
  <c r="D8" i="131"/>
  <c r="C8" i="131"/>
  <c r="B8" i="131"/>
  <c r="B7" i="131"/>
  <c r="B6" i="131"/>
  <c r="B5" i="131"/>
  <c r="D8" i="69"/>
  <c r="C8" i="69"/>
  <c r="B8" i="69"/>
  <c r="B7" i="69"/>
  <c r="B6" i="69"/>
  <c r="B5" i="69"/>
  <c r="D16" i="189"/>
  <c r="B16" i="189"/>
  <c r="D11" i="189"/>
  <c r="B11" i="189"/>
  <c r="D6" i="189"/>
  <c r="D5" i="189"/>
  <c r="B5" i="189"/>
  <c r="B23" i="120"/>
  <c r="B20" i="120"/>
  <c r="B18" i="120"/>
  <c r="B10" i="120"/>
  <c r="B5" i="120"/>
  <c r="B29" i="119"/>
  <c r="B26" i="119"/>
  <c r="B22" i="119"/>
  <c r="B18" i="119"/>
  <c r="B13" i="119"/>
  <c r="B5" i="119"/>
  <c r="D16" i="190"/>
  <c r="B16" i="190"/>
  <c r="D11" i="190"/>
  <c r="B11" i="190"/>
  <c r="D5" i="190"/>
  <c r="B5" i="190"/>
  <c r="B23" i="111"/>
  <c r="B20" i="111"/>
  <c r="B18" i="111"/>
  <c r="B10" i="111"/>
  <c r="B5" i="111"/>
  <c r="B29" i="114"/>
  <c r="B26" i="114"/>
  <c r="B22" i="114"/>
  <c r="B18" i="114"/>
  <c r="B13" i="114"/>
  <c r="B5" i="114"/>
  <c r="D16" i="188"/>
  <c r="B16" i="188"/>
  <c r="D11" i="188"/>
  <c r="B11" i="188"/>
  <c r="D5" i="188"/>
  <c r="B5" i="188"/>
  <c r="D23" i="116"/>
  <c r="C23" i="116"/>
  <c r="B23" i="116"/>
  <c r="D20" i="116"/>
  <c r="D18" i="116"/>
  <c r="D10" i="116"/>
  <c r="D5" i="116"/>
  <c r="C5" i="116"/>
  <c r="B5" i="116"/>
  <c r="D29" i="115"/>
  <c r="C29" i="115"/>
  <c r="B29" i="115"/>
  <c r="D26" i="115"/>
  <c r="C26" i="115"/>
  <c r="B26" i="115"/>
  <c r="D22" i="115"/>
  <c r="D18" i="115"/>
  <c r="D13" i="115"/>
  <c r="C13" i="115"/>
  <c r="B13" i="115"/>
  <c r="D5" i="115"/>
  <c r="C5" i="115"/>
  <c r="B5" i="115"/>
  <c r="D15" i="58"/>
  <c r="B15" i="58"/>
  <c r="D13" i="58"/>
  <c r="D11" i="58"/>
  <c r="B11" i="58"/>
  <c r="D5" i="58"/>
  <c r="B5" i="58"/>
  <c r="D23" i="60"/>
  <c r="C23" i="60"/>
  <c r="B23" i="60"/>
  <c r="D20" i="60"/>
  <c r="D18" i="60"/>
  <c r="D10" i="60"/>
  <c r="D5" i="60"/>
  <c r="C5" i="60"/>
  <c r="B5" i="60"/>
  <c r="D29" i="59"/>
  <c r="C29" i="59"/>
  <c r="B29" i="59"/>
  <c r="D26" i="59"/>
  <c r="C26" i="59"/>
  <c r="B26" i="59"/>
  <c r="D22" i="59"/>
  <c r="D18" i="59"/>
  <c r="D13" i="59"/>
  <c r="C13" i="59"/>
  <c r="B13" i="59"/>
  <c r="D5" i="59"/>
  <c r="C5" i="59"/>
  <c r="B5" i="59"/>
  <c r="B15" i="142"/>
  <c r="B15" i="109"/>
  <c r="D15" i="187"/>
  <c r="B15" i="187"/>
  <c r="D11" i="187"/>
  <c r="B11" i="187"/>
  <c r="B10" i="187"/>
  <c r="D9" i="187"/>
  <c r="D6" i="187"/>
  <c r="B6" i="187"/>
  <c r="D5" i="187"/>
  <c r="B5" i="187"/>
  <c r="B51" i="98"/>
  <c r="B45" i="98"/>
  <c r="B42" i="98"/>
  <c r="B39" i="98"/>
  <c r="B27" i="98"/>
  <c r="B10" i="98"/>
  <c r="B9" i="98"/>
  <c r="B5" i="98"/>
  <c r="B24" i="97"/>
  <c r="B9" i="97"/>
  <c r="D15" i="186"/>
  <c r="B15" i="186"/>
  <c r="B11" i="186"/>
  <c r="D10" i="186"/>
  <c r="B10" i="186"/>
  <c r="D8" i="186"/>
  <c r="B8" i="186"/>
  <c r="D6" i="186"/>
  <c r="B6" i="186"/>
  <c r="D5" i="186"/>
  <c r="B5" i="186"/>
  <c r="B51" i="95"/>
  <c r="B45" i="95"/>
  <c r="B42" i="95"/>
  <c r="B39" i="95"/>
  <c r="B27" i="95"/>
  <c r="B10" i="95"/>
  <c r="B9" i="95"/>
  <c r="B5" i="95"/>
  <c r="B24" i="94"/>
  <c r="B9" i="94"/>
  <c r="B15" i="100"/>
  <c r="B15" i="110"/>
  <c r="D16" i="185"/>
  <c r="B16" i="185"/>
  <c r="D13" i="185"/>
  <c r="D12" i="185"/>
  <c r="B11" i="185"/>
  <c r="D10" i="185"/>
  <c r="B10" i="185"/>
  <c r="D6" i="185"/>
  <c r="B6" i="185"/>
  <c r="D5" i="185"/>
  <c r="B5" i="185"/>
  <c r="E51" i="92"/>
  <c r="D51" i="92"/>
  <c r="C51" i="92"/>
  <c r="B51" i="92"/>
  <c r="E49" i="92"/>
  <c r="E48" i="92"/>
  <c r="E47" i="92"/>
  <c r="E46" i="92"/>
  <c r="E45" i="92"/>
  <c r="D45" i="92"/>
  <c r="C45" i="92"/>
  <c r="B45" i="92"/>
  <c r="E42" i="92"/>
  <c r="D42" i="92"/>
  <c r="C42" i="92"/>
  <c r="E41" i="92"/>
  <c r="E40" i="92"/>
  <c r="E39" i="92"/>
  <c r="D39" i="92"/>
  <c r="C39" i="92"/>
  <c r="B39" i="92"/>
  <c r="E33" i="92"/>
  <c r="E32" i="92"/>
  <c r="E29" i="92"/>
  <c r="E28" i="92"/>
  <c r="E27" i="92"/>
  <c r="D27" i="92"/>
  <c r="C27" i="92"/>
  <c r="B27" i="92"/>
  <c r="E26" i="92"/>
  <c r="E25" i="92"/>
  <c r="E10" i="92"/>
  <c r="D10" i="92"/>
  <c r="C10" i="92"/>
  <c r="B10" i="92"/>
  <c r="E9" i="92"/>
  <c r="D9" i="92"/>
  <c r="C9" i="92"/>
  <c r="B9" i="92"/>
  <c r="E7" i="92"/>
  <c r="E6" i="92"/>
  <c r="E5" i="92"/>
  <c r="D5" i="92"/>
  <c r="C5" i="92"/>
  <c r="B5" i="92"/>
  <c r="E24" i="91"/>
  <c r="D24" i="91"/>
  <c r="C24" i="91"/>
  <c r="B24" i="91"/>
  <c r="E22" i="91"/>
  <c r="E20" i="91"/>
  <c r="E18" i="91"/>
  <c r="E14" i="91"/>
  <c r="E12" i="91"/>
  <c r="E11" i="91"/>
  <c r="E10" i="91"/>
  <c r="E9" i="91"/>
  <c r="D9" i="91"/>
  <c r="C9" i="91"/>
  <c r="B9" i="91"/>
  <c r="E8" i="91"/>
  <c r="E7" i="91"/>
  <c r="D16" i="47"/>
  <c r="B16" i="47"/>
  <c r="D12" i="47"/>
  <c r="B11" i="47"/>
  <c r="B10" i="47"/>
  <c r="D9" i="47"/>
  <c r="D6" i="47"/>
  <c r="B6" i="47"/>
  <c r="D5" i="47"/>
  <c r="B5" i="47"/>
  <c r="E51" i="57"/>
  <c r="D51" i="57"/>
  <c r="C51" i="57"/>
  <c r="B51" i="57"/>
  <c r="E49" i="57"/>
  <c r="E48" i="57"/>
  <c r="E47" i="57"/>
  <c r="E46" i="57"/>
  <c r="E45" i="57"/>
  <c r="D45" i="57"/>
  <c r="C45" i="57"/>
  <c r="B45" i="57"/>
  <c r="E44" i="57"/>
  <c r="E42" i="57"/>
  <c r="D42" i="57"/>
  <c r="C42" i="57"/>
  <c r="E41" i="57"/>
  <c r="E40" i="57"/>
  <c r="E39" i="57"/>
  <c r="D39" i="57"/>
  <c r="C39" i="57"/>
  <c r="B39" i="57"/>
  <c r="E33" i="57"/>
  <c r="E32" i="57"/>
  <c r="E29" i="57"/>
  <c r="E28" i="57"/>
  <c r="E27" i="57"/>
  <c r="D27" i="57"/>
  <c r="C27" i="57"/>
  <c r="B27" i="57"/>
  <c r="E26" i="57"/>
  <c r="E25" i="57"/>
  <c r="E24" i="57"/>
  <c r="E21" i="57"/>
  <c r="E18" i="57"/>
  <c r="E16" i="57"/>
  <c r="E14" i="57"/>
  <c r="E13" i="57"/>
  <c r="E11" i="57"/>
  <c r="E10" i="57"/>
  <c r="D10" i="57"/>
  <c r="C10" i="57"/>
  <c r="B10" i="57"/>
  <c r="E9" i="57"/>
  <c r="D9" i="57"/>
  <c r="C9" i="57"/>
  <c r="B9" i="57"/>
  <c r="E7" i="57"/>
  <c r="E6" i="57"/>
  <c r="E5" i="57"/>
  <c r="D5" i="57"/>
  <c r="C5" i="57"/>
  <c r="B5" i="57"/>
  <c r="E23" i="56"/>
  <c r="D23" i="56"/>
  <c r="C23" i="56"/>
  <c r="B23" i="56"/>
  <c r="E22" i="56"/>
  <c r="E20" i="56"/>
  <c r="E18" i="56"/>
  <c r="E14" i="56"/>
  <c r="E12" i="56"/>
  <c r="E11" i="56"/>
  <c r="E10" i="56"/>
  <c r="E9" i="56"/>
  <c r="D9" i="56"/>
  <c r="C9" i="56"/>
  <c r="B9" i="56"/>
  <c r="E8" i="56"/>
  <c r="E7" i="56"/>
  <c r="C12" i="169"/>
  <c r="B70" i="140"/>
  <c r="B48" i="140"/>
  <c r="B12" i="140"/>
  <c r="B5" i="140"/>
  <c r="B73" i="108"/>
  <c r="B51" i="108"/>
  <c r="B12" i="108"/>
  <c r="B5" i="108"/>
  <c r="C74" i="141"/>
  <c r="C68" i="141"/>
  <c r="C65" i="141"/>
  <c r="C62" i="141"/>
  <c r="C58" i="141"/>
  <c r="C52" i="141"/>
  <c r="C47" i="141"/>
  <c r="C43" i="141"/>
  <c r="C40" i="141"/>
  <c r="C36" i="141"/>
  <c r="C29" i="141"/>
  <c r="C21" i="141"/>
  <c r="C10" i="141"/>
  <c r="C5" i="141"/>
  <c r="C74" i="139"/>
  <c r="C68" i="139"/>
  <c r="C65" i="139"/>
  <c r="C62" i="139"/>
  <c r="C58" i="139"/>
  <c r="C52" i="139"/>
  <c r="C47" i="139"/>
  <c r="C43" i="139"/>
  <c r="C40" i="139"/>
  <c r="C36" i="139"/>
  <c r="C29" i="139"/>
  <c r="C21" i="139"/>
  <c r="C20" i="139"/>
  <c r="C10" i="139"/>
  <c r="C5" i="139"/>
  <c r="D32" i="184"/>
  <c r="B32" i="184"/>
  <c r="D30" i="184"/>
  <c r="D29" i="184"/>
  <c r="B26" i="184"/>
  <c r="B25" i="184"/>
  <c r="D24" i="184"/>
  <c r="B20" i="184"/>
  <c r="B15" i="184"/>
  <c r="B14" i="184"/>
  <c r="D11" i="184"/>
  <c r="B11" i="184"/>
  <c r="D10" i="184"/>
  <c r="B10" i="184"/>
  <c r="D9" i="184"/>
  <c r="B9" i="184"/>
  <c r="D7" i="184"/>
  <c r="B7" i="184"/>
  <c r="D6" i="184"/>
  <c r="B6" i="184"/>
  <c r="D5" i="184"/>
  <c r="B5" i="184"/>
  <c r="E1335" i="196"/>
  <c r="D1335" i="196"/>
  <c r="C1335" i="196"/>
  <c r="C1333" i="196"/>
  <c r="C1332" i="196"/>
  <c r="C1331" i="196"/>
  <c r="E1330" i="196"/>
  <c r="D1330" i="196"/>
  <c r="C1330" i="196"/>
  <c r="C1329" i="196"/>
  <c r="C1328" i="196"/>
  <c r="C1327" i="196"/>
  <c r="C1326" i="196"/>
  <c r="E1325" i="196"/>
  <c r="D1325" i="196"/>
  <c r="C1325" i="196"/>
  <c r="E1318" i="196"/>
  <c r="D1318" i="196"/>
  <c r="C1318" i="196"/>
  <c r="C1316" i="196"/>
  <c r="E1315" i="196"/>
  <c r="D1315" i="196"/>
  <c r="C1315" i="196"/>
  <c r="C1314" i="196"/>
  <c r="E1312" i="196"/>
  <c r="D1312" i="196"/>
  <c r="C1312" i="196"/>
  <c r="C1311" i="196"/>
  <c r="C1310" i="196"/>
  <c r="C1309" i="196"/>
  <c r="E1308" i="196"/>
  <c r="D1308" i="196"/>
  <c r="C1308" i="196"/>
  <c r="C1307" i="196"/>
  <c r="C1305" i="196"/>
  <c r="E1304" i="196"/>
  <c r="D1304" i="196"/>
  <c r="C1304" i="196"/>
  <c r="E1291" i="196"/>
  <c r="D1291" i="196"/>
  <c r="C1291" i="196"/>
  <c r="E1283" i="196"/>
  <c r="D1283" i="196"/>
  <c r="C1283" i="196"/>
  <c r="C1280" i="196"/>
  <c r="C1277" i="196"/>
  <c r="E1276" i="196"/>
  <c r="D1276" i="196"/>
  <c r="C1276" i="196"/>
  <c r="C1275" i="196"/>
  <c r="C1274" i="196"/>
  <c r="C1273" i="196"/>
  <c r="C1272" i="196"/>
  <c r="C1271" i="196"/>
  <c r="C1269" i="196"/>
  <c r="C1266" i="196"/>
  <c r="E1265" i="196"/>
  <c r="D1265" i="196"/>
  <c r="C1265" i="196"/>
  <c r="E1264" i="196"/>
  <c r="D1264" i="196"/>
  <c r="C1264" i="196"/>
  <c r="E1251" i="196"/>
  <c r="D1251" i="196"/>
  <c r="C1251" i="196"/>
  <c r="E1245" i="196"/>
  <c r="D1245" i="196"/>
  <c r="C1245" i="196"/>
  <c r="E1238" i="196"/>
  <c r="D1238" i="196"/>
  <c r="C1238" i="196"/>
  <c r="C1237" i="196"/>
  <c r="C1236" i="196"/>
  <c r="C1235" i="196"/>
  <c r="C1234" i="196"/>
  <c r="C1233" i="196"/>
  <c r="C1232" i="196"/>
  <c r="C1231" i="196"/>
  <c r="C1230" i="196"/>
  <c r="C1229" i="196"/>
  <c r="C1228" i="196"/>
  <c r="C1227" i="196"/>
  <c r="C1226" i="196"/>
  <c r="C1225" i="196"/>
  <c r="C1224" i="196"/>
  <c r="C1223" i="196"/>
  <c r="C1222" i="196"/>
  <c r="C1221" i="196"/>
  <c r="E1220" i="196"/>
  <c r="D1220" i="196"/>
  <c r="C1220" i="196"/>
  <c r="E1219" i="196"/>
  <c r="D1219" i="196"/>
  <c r="C1219" i="196"/>
  <c r="C1218" i="196"/>
  <c r="E1215" i="196"/>
  <c r="D1215" i="196"/>
  <c r="C1215" i="196"/>
  <c r="C1212" i="196"/>
  <c r="E1211" i="196"/>
  <c r="D1211" i="196"/>
  <c r="C1211" i="196"/>
  <c r="C1210" i="196"/>
  <c r="C1208" i="196"/>
  <c r="C1207" i="196"/>
  <c r="C1206" i="196"/>
  <c r="C1205" i="196"/>
  <c r="C1204" i="196"/>
  <c r="C1203" i="196"/>
  <c r="C1202" i="196"/>
  <c r="C1201" i="196"/>
  <c r="C1200" i="196"/>
  <c r="E1199" i="196"/>
  <c r="D1199" i="196"/>
  <c r="C1199" i="196"/>
  <c r="E1198" i="196"/>
  <c r="D1198" i="196"/>
  <c r="C1198" i="196"/>
  <c r="C1197" i="196"/>
  <c r="E1196" i="196"/>
  <c r="D1196" i="196"/>
  <c r="C1196" i="196"/>
  <c r="C1195" i="196"/>
  <c r="C1189" i="196"/>
  <c r="C1185" i="196"/>
  <c r="E1181" i="196"/>
  <c r="D1181" i="196"/>
  <c r="C1181" i="196"/>
  <c r="C1180" i="196"/>
  <c r="C1179" i="196"/>
  <c r="C1178" i="196"/>
  <c r="C1177" i="196"/>
  <c r="C1176" i="196"/>
  <c r="C1175" i="196"/>
  <c r="C1174" i="196"/>
  <c r="C1173" i="196"/>
  <c r="C1172" i="196"/>
  <c r="C1171" i="196"/>
  <c r="C1170" i="196"/>
  <c r="C1169" i="196"/>
  <c r="C1168" i="196"/>
  <c r="C1167" i="196"/>
  <c r="C1166" i="196"/>
  <c r="C1165" i="196"/>
  <c r="C1164" i="196"/>
  <c r="C1163" i="196"/>
  <c r="C1162" i="196"/>
  <c r="C1161" i="196"/>
  <c r="C1160" i="196"/>
  <c r="C1159" i="196"/>
  <c r="C1158" i="196"/>
  <c r="C1157" i="196"/>
  <c r="C1156" i="196"/>
  <c r="C1155" i="196"/>
  <c r="E1154" i="196"/>
  <c r="D1154" i="196"/>
  <c r="C1154" i="196"/>
  <c r="E1153" i="196"/>
  <c r="D1153" i="196"/>
  <c r="C1153" i="196"/>
  <c r="E1143" i="196"/>
  <c r="D1143" i="196"/>
  <c r="C1143" i="196"/>
  <c r="C1142" i="196"/>
  <c r="C1141" i="196"/>
  <c r="E1140" i="196"/>
  <c r="D1140" i="196"/>
  <c r="C1140" i="196"/>
  <c r="C1136" i="196"/>
  <c r="C1135" i="196"/>
  <c r="C1134" i="196"/>
  <c r="C1133" i="196"/>
  <c r="C1132" i="196"/>
  <c r="E1131" i="196"/>
  <c r="D1131" i="196"/>
  <c r="C1131" i="196"/>
  <c r="E1121" i="196"/>
  <c r="D1121" i="196"/>
  <c r="C1121" i="196"/>
  <c r="C1120" i="196"/>
  <c r="C1119" i="196"/>
  <c r="C1118" i="196"/>
  <c r="C1117" i="196"/>
  <c r="C1116" i="196"/>
  <c r="C1115" i="196"/>
  <c r="E1114" i="196"/>
  <c r="D1114" i="196"/>
  <c r="C1114" i="196"/>
  <c r="E1113" i="196"/>
  <c r="D1113" i="196"/>
  <c r="C1113" i="196"/>
  <c r="C1112" i="196"/>
  <c r="C1111" i="196"/>
  <c r="E1110" i="196"/>
  <c r="D1110" i="196"/>
  <c r="C1110" i="196"/>
  <c r="E1104" i="196"/>
  <c r="D1104" i="196"/>
  <c r="C1104" i="196"/>
  <c r="C1103" i="196"/>
  <c r="C1102" i="196"/>
  <c r="C1101" i="196"/>
  <c r="C1100" i="196"/>
  <c r="C1099" i="196"/>
  <c r="C1098" i="196"/>
  <c r="C1097" i="196"/>
  <c r="C1096" i="196"/>
  <c r="C1095" i="196"/>
  <c r="E1094" i="196"/>
  <c r="D1094" i="196"/>
  <c r="C1094" i="196"/>
  <c r="E1093" i="196"/>
  <c r="D1093" i="196"/>
  <c r="C1093" i="196"/>
  <c r="E1087" i="196"/>
  <c r="D1087" i="196"/>
  <c r="C1087" i="196"/>
  <c r="C1084" i="196"/>
  <c r="E1079" i="196"/>
  <c r="D1079" i="196"/>
  <c r="C1079" i="196"/>
  <c r="C1078" i="196"/>
  <c r="C1074" i="196"/>
  <c r="E1072" i="196"/>
  <c r="D1072" i="196"/>
  <c r="C1072" i="196"/>
  <c r="C1071" i="196"/>
  <c r="C1070" i="196"/>
  <c r="C1069" i="196"/>
  <c r="C1068" i="196"/>
  <c r="C1067" i="196"/>
  <c r="C1066" i="196"/>
  <c r="C1065" i="196"/>
  <c r="C1064" i="196"/>
  <c r="C1063" i="196"/>
  <c r="C1062" i="196"/>
  <c r="E1061" i="196"/>
  <c r="D1061" i="196"/>
  <c r="C1061" i="196"/>
  <c r="E1056" i="196"/>
  <c r="D1056" i="196"/>
  <c r="C1056" i="196"/>
  <c r="C1055" i="196"/>
  <c r="E1040" i="196"/>
  <c r="D1040" i="196"/>
  <c r="C1040" i="196"/>
  <c r="E1030" i="196"/>
  <c r="D1030" i="196"/>
  <c r="C1030" i="196"/>
  <c r="E1029" i="196"/>
  <c r="D1029" i="196"/>
  <c r="C1029" i="196"/>
  <c r="C1028" i="196"/>
  <c r="E1026" i="196"/>
  <c r="D1026" i="196"/>
  <c r="C1026" i="196"/>
  <c r="E1019" i="196"/>
  <c r="D1019" i="196"/>
  <c r="C1019" i="196"/>
  <c r="E1009" i="196"/>
  <c r="D1009" i="196"/>
  <c r="C1009" i="196"/>
  <c r="E999" i="196"/>
  <c r="D999" i="196"/>
  <c r="C999" i="196"/>
  <c r="C998" i="196"/>
  <c r="C994" i="196"/>
  <c r="C986" i="196"/>
  <c r="C984" i="196"/>
  <c r="C983" i="196"/>
  <c r="C982" i="196"/>
  <c r="C981" i="196"/>
  <c r="C980" i="196"/>
  <c r="C979" i="196"/>
  <c r="E978" i="196"/>
  <c r="D978" i="196"/>
  <c r="C978" i="196"/>
  <c r="E977" i="196"/>
  <c r="D977" i="196"/>
  <c r="C977" i="196"/>
  <c r="C976" i="196"/>
  <c r="E974" i="196"/>
  <c r="D974" i="196"/>
  <c r="C974" i="196"/>
  <c r="C973" i="196"/>
  <c r="E971" i="196"/>
  <c r="D971" i="196"/>
  <c r="C971" i="196"/>
  <c r="C970" i="196"/>
  <c r="C969" i="196"/>
  <c r="C968" i="196"/>
  <c r="C967" i="196"/>
  <c r="C966" i="196"/>
  <c r="E965" i="196"/>
  <c r="D965" i="196"/>
  <c r="C965" i="196"/>
  <c r="C963" i="196"/>
  <c r="C962" i="196"/>
  <c r="C961" i="196"/>
  <c r="C960" i="196"/>
  <c r="C959" i="196"/>
  <c r="E958" i="196"/>
  <c r="D958" i="196"/>
  <c r="C958" i="196"/>
  <c r="C957" i="196"/>
  <c r="C955" i="196"/>
  <c r="C954" i="196"/>
  <c r="C953" i="196"/>
  <c r="C952" i="196"/>
  <c r="E951" i="196"/>
  <c r="D951" i="196"/>
  <c r="C951" i="196"/>
  <c r="C950" i="196"/>
  <c r="C949" i="196"/>
  <c r="C948" i="196"/>
  <c r="C947" i="196"/>
  <c r="C946" i="196"/>
  <c r="C945" i="196"/>
  <c r="C944" i="196"/>
  <c r="C943" i="196"/>
  <c r="C942" i="196"/>
  <c r="C941" i="196"/>
  <c r="C940" i="196"/>
  <c r="C939" i="196"/>
  <c r="C938" i="196"/>
  <c r="C937" i="196"/>
  <c r="C935" i="196"/>
  <c r="C934" i="196"/>
  <c r="C933" i="196"/>
  <c r="C931" i="196"/>
  <c r="C929" i="196"/>
  <c r="C928" i="196"/>
  <c r="C927" i="196"/>
  <c r="C925" i="196"/>
  <c r="C924" i="196"/>
  <c r="I923" i="196"/>
  <c r="H923" i="196"/>
  <c r="E923" i="196"/>
  <c r="D923" i="196"/>
  <c r="C923" i="196"/>
  <c r="C922" i="196"/>
  <c r="C921" i="196"/>
  <c r="C920" i="196"/>
  <c r="C919" i="196"/>
  <c r="C918" i="196"/>
  <c r="C917" i="196"/>
  <c r="C914" i="196"/>
  <c r="C909" i="196"/>
  <c r="C908" i="196"/>
  <c r="C907" i="196"/>
  <c r="C905" i="196"/>
  <c r="C904" i="196"/>
  <c r="C901" i="196"/>
  <c r="E900" i="196"/>
  <c r="D900" i="196"/>
  <c r="C900" i="196"/>
  <c r="C899" i="196"/>
  <c r="C898" i="196"/>
  <c r="C894" i="196"/>
  <c r="C893" i="196"/>
  <c r="C890" i="196"/>
  <c r="C888" i="196"/>
  <c r="C887" i="196"/>
  <c r="C883" i="196"/>
  <c r="C882" i="196"/>
  <c r="C881" i="196"/>
  <c r="C880" i="196"/>
  <c r="D878" i="196"/>
  <c r="C878" i="196"/>
  <c r="D875" i="196"/>
  <c r="C875" i="196"/>
  <c r="E874" i="196"/>
  <c r="D874" i="196"/>
  <c r="C874" i="196"/>
  <c r="E873" i="196"/>
  <c r="D873" i="196"/>
  <c r="C873" i="196"/>
  <c r="C872" i="196"/>
  <c r="E871" i="196"/>
  <c r="D871" i="196"/>
  <c r="C871" i="196"/>
  <c r="C870" i="196"/>
  <c r="E869" i="196"/>
  <c r="D869" i="196"/>
  <c r="C869" i="196"/>
  <c r="C868" i="196"/>
  <c r="E867" i="196"/>
  <c r="D867" i="196"/>
  <c r="C867" i="196"/>
  <c r="C866" i="196"/>
  <c r="C865" i="196"/>
  <c r="E864" i="196"/>
  <c r="D864" i="196"/>
  <c r="C864" i="196"/>
  <c r="C863" i="196"/>
  <c r="E862" i="196"/>
  <c r="D862" i="196"/>
  <c r="C862" i="196"/>
  <c r="C861" i="196"/>
  <c r="C859" i="196"/>
  <c r="C855" i="196"/>
  <c r="C854" i="196"/>
  <c r="C853" i="196"/>
  <c r="C852" i="196"/>
  <c r="E851" i="196"/>
  <c r="D851" i="196"/>
  <c r="C851" i="196"/>
  <c r="E850" i="196"/>
  <c r="D850" i="196"/>
  <c r="C850" i="196"/>
  <c r="C849" i="196"/>
  <c r="E848" i="196"/>
  <c r="D848" i="196"/>
  <c r="C848" i="196"/>
  <c r="E837" i="196"/>
  <c r="D837" i="196"/>
  <c r="C837" i="196"/>
  <c r="E835" i="196"/>
  <c r="D835" i="196"/>
  <c r="C835" i="196"/>
  <c r="E833" i="196"/>
  <c r="D833" i="196"/>
  <c r="C833" i="196"/>
  <c r="E827" i="196"/>
  <c r="D827" i="196"/>
  <c r="C827" i="196"/>
  <c r="E825" i="196"/>
  <c r="D825" i="196"/>
  <c r="C825" i="196"/>
  <c r="E823" i="196"/>
  <c r="D823" i="196"/>
  <c r="C823" i="196"/>
  <c r="E820" i="196"/>
  <c r="D820" i="196"/>
  <c r="C820" i="196"/>
  <c r="E817" i="196"/>
  <c r="D817" i="196"/>
  <c r="C817" i="196"/>
  <c r="C816" i="196"/>
  <c r="C815" i="196"/>
  <c r="C814" i="196"/>
  <c r="C813" i="196"/>
  <c r="C812" i="196"/>
  <c r="C811" i="196"/>
  <c r="E810" i="196"/>
  <c r="D810" i="196"/>
  <c r="C810" i="196"/>
  <c r="C808" i="196"/>
  <c r="C805" i="196"/>
  <c r="E803" i="196"/>
  <c r="D803" i="196"/>
  <c r="C803" i="196"/>
  <c r="C802" i="196"/>
  <c r="C801" i="196"/>
  <c r="C800" i="196"/>
  <c r="C799" i="196"/>
  <c r="C798" i="196"/>
  <c r="C797" i="196"/>
  <c r="C796" i="196"/>
  <c r="E794" i="196"/>
  <c r="D794" i="196"/>
  <c r="C794" i="196"/>
  <c r="C793" i="196"/>
  <c r="E790" i="196"/>
  <c r="D790" i="196"/>
  <c r="C790" i="196"/>
  <c r="C786" i="196"/>
  <c r="C785" i="196"/>
  <c r="C784" i="196"/>
  <c r="C783" i="196"/>
  <c r="C782" i="196"/>
  <c r="C781" i="196"/>
  <c r="E780" i="196"/>
  <c r="D780" i="196"/>
  <c r="C780" i="196"/>
  <c r="E779" i="196"/>
  <c r="D779" i="196"/>
  <c r="C779" i="196"/>
  <c r="C778" i="196"/>
  <c r="E777" i="196"/>
  <c r="D777" i="196"/>
  <c r="C777" i="196"/>
  <c r="C776" i="196"/>
  <c r="C775" i="196"/>
  <c r="E774" i="196"/>
  <c r="D774" i="196"/>
  <c r="C774" i="196"/>
  <c r="E769" i="196"/>
  <c r="D769" i="196"/>
  <c r="C769" i="196"/>
  <c r="E762" i="196"/>
  <c r="D762" i="196"/>
  <c r="C762" i="196"/>
  <c r="C761" i="196"/>
  <c r="C760" i="196"/>
  <c r="C759" i="196"/>
  <c r="C758" i="196"/>
  <c r="C757" i="196"/>
  <c r="C756" i="196"/>
  <c r="C755" i="196"/>
  <c r="C754" i="196"/>
  <c r="E753" i="196"/>
  <c r="D753" i="196"/>
  <c r="C753" i="196"/>
  <c r="C751" i="196"/>
  <c r="E750" i="196"/>
  <c r="D750" i="196"/>
  <c r="C750" i="196"/>
  <c r="C749" i="196"/>
  <c r="C748" i="196"/>
  <c r="C747" i="196"/>
  <c r="E746" i="196"/>
  <c r="D746" i="196"/>
  <c r="C746" i="196"/>
  <c r="C745" i="196"/>
  <c r="C744" i="196"/>
  <c r="C743" i="196"/>
  <c r="E742" i="196"/>
  <c r="D742" i="196"/>
  <c r="C742" i="196"/>
  <c r="C741" i="196"/>
  <c r="C740" i="196"/>
  <c r="C739" i="196"/>
  <c r="C738" i="196"/>
  <c r="E737" i="196"/>
  <c r="D737" i="196"/>
  <c r="C737" i="196"/>
  <c r="C736" i="196"/>
  <c r="C735" i="196"/>
  <c r="C734" i="196"/>
  <c r="E733" i="196"/>
  <c r="D733" i="196"/>
  <c r="C733" i="196"/>
  <c r="C732" i="196"/>
  <c r="C731" i="196"/>
  <c r="C730" i="196"/>
  <c r="C729" i="196"/>
  <c r="C728" i="196"/>
  <c r="C724" i="196"/>
  <c r="C723" i="196"/>
  <c r="C722" i="196"/>
  <c r="E721" i="196"/>
  <c r="D721" i="196"/>
  <c r="C721" i="196"/>
  <c r="C720" i="196"/>
  <c r="C719" i="196"/>
  <c r="C718" i="196"/>
  <c r="E717" i="196"/>
  <c r="D717" i="196"/>
  <c r="C717" i="196"/>
  <c r="C716" i="196"/>
  <c r="C715" i="196"/>
  <c r="C714" i="196"/>
  <c r="C713" i="196"/>
  <c r="C712" i="196"/>
  <c r="C711" i="196"/>
  <c r="C710" i="196"/>
  <c r="C709" i="196"/>
  <c r="C708" i="196"/>
  <c r="C707" i="196"/>
  <c r="C706" i="196"/>
  <c r="C705" i="196"/>
  <c r="C704" i="196"/>
  <c r="C703" i="196"/>
  <c r="E702" i="196"/>
  <c r="D702" i="196"/>
  <c r="C702" i="196"/>
  <c r="C701" i="196"/>
  <c r="C700" i="196"/>
  <c r="C699" i="196"/>
  <c r="C698" i="196"/>
  <c r="E697" i="196"/>
  <c r="D697" i="196"/>
  <c r="C697" i="196"/>
  <c r="E696" i="196"/>
  <c r="D696" i="196"/>
  <c r="C696" i="196"/>
  <c r="C695" i="196"/>
  <c r="E694" i="196"/>
  <c r="D694" i="196"/>
  <c r="C694" i="196"/>
  <c r="C693" i="196"/>
  <c r="C692" i="196"/>
  <c r="E691" i="196"/>
  <c r="D691" i="196"/>
  <c r="C691" i="196"/>
  <c r="C690" i="196"/>
  <c r="C689" i="196"/>
  <c r="C686" i="196"/>
  <c r="C684" i="196"/>
  <c r="C683" i="196"/>
  <c r="E682" i="196"/>
  <c r="D682" i="196"/>
  <c r="C682" i="196"/>
  <c r="C680" i="196"/>
  <c r="E678" i="196"/>
  <c r="D678" i="196"/>
  <c r="C678" i="196"/>
  <c r="C676" i="196"/>
  <c r="C675" i="196"/>
  <c r="E674" i="196"/>
  <c r="D674" i="196"/>
  <c r="C674" i="196"/>
  <c r="C673" i="196"/>
  <c r="C672" i="196"/>
  <c r="E671" i="196"/>
  <c r="D671" i="196"/>
  <c r="C671" i="196"/>
  <c r="E668" i="196"/>
  <c r="D668" i="196"/>
  <c r="C668" i="196"/>
  <c r="C667" i="196"/>
  <c r="C666" i="196"/>
  <c r="E665" i="196"/>
  <c r="D665" i="196"/>
  <c r="C665" i="196"/>
  <c r="C664" i="196"/>
  <c r="C663" i="196"/>
  <c r="E662" i="196"/>
  <c r="D662" i="196"/>
  <c r="C662" i="196"/>
  <c r="C661" i="196"/>
  <c r="C660" i="196"/>
  <c r="E659" i="196"/>
  <c r="D659" i="196"/>
  <c r="C659" i="196"/>
  <c r="C658" i="196"/>
  <c r="C657" i="196"/>
  <c r="C654" i="196"/>
  <c r="E653" i="196"/>
  <c r="D653" i="196"/>
  <c r="C653" i="196"/>
  <c r="C652" i="196"/>
  <c r="C651" i="196"/>
  <c r="C649" i="196"/>
  <c r="C648" i="196"/>
  <c r="C646" i="196"/>
  <c r="C645" i="196"/>
  <c r="E644" i="196"/>
  <c r="D644" i="196"/>
  <c r="C644" i="196"/>
  <c r="C643" i="196"/>
  <c r="C642" i="196"/>
  <c r="C641" i="196"/>
  <c r="C640" i="196"/>
  <c r="C638" i="196"/>
  <c r="C637" i="196"/>
  <c r="E636" i="196"/>
  <c r="D636" i="196"/>
  <c r="C636" i="196"/>
  <c r="C635" i="196"/>
  <c r="C634" i="196"/>
  <c r="C633" i="196"/>
  <c r="C632" i="196"/>
  <c r="C631" i="196"/>
  <c r="C630" i="196"/>
  <c r="E629" i="196"/>
  <c r="D629" i="196"/>
  <c r="C629" i="196"/>
  <c r="C628" i="196"/>
  <c r="C627" i="196"/>
  <c r="C626" i="196"/>
  <c r="C625" i="196"/>
  <c r="C624" i="196"/>
  <c r="C621" i="196"/>
  <c r="E620" i="196"/>
  <c r="D620" i="196"/>
  <c r="C620" i="196"/>
  <c r="C619" i="196"/>
  <c r="C618" i="196"/>
  <c r="C617" i="196"/>
  <c r="C616" i="196"/>
  <c r="C615" i="196"/>
  <c r="C614" i="196"/>
  <c r="C613" i="196"/>
  <c r="C612" i="196"/>
  <c r="C611" i="196"/>
  <c r="E610" i="196"/>
  <c r="D610" i="196"/>
  <c r="C610" i="196"/>
  <c r="E606" i="196"/>
  <c r="D606" i="196"/>
  <c r="C606" i="196"/>
  <c r="C605" i="196"/>
  <c r="C604" i="196"/>
  <c r="C602" i="196"/>
  <c r="C601" i="196"/>
  <c r="C599" i="196"/>
  <c r="C598" i="196"/>
  <c r="E597" i="196"/>
  <c r="D597" i="196"/>
  <c r="C597" i="196"/>
  <c r="E595" i="196"/>
  <c r="D595" i="196"/>
  <c r="C595" i="196"/>
  <c r="C594" i="196"/>
  <c r="C593" i="196"/>
  <c r="C591" i="196"/>
  <c r="C588" i="196"/>
  <c r="E587" i="196"/>
  <c r="D587" i="196"/>
  <c r="C587" i="196"/>
  <c r="C586" i="196"/>
  <c r="C585" i="196"/>
  <c r="C577" i="196"/>
  <c r="C576" i="196"/>
  <c r="C575" i="196"/>
  <c r="C573" i="196"/>
  <c r="C570" i="196"/>
  <c r="C569" i="196"/>
  <c r="E568" i="196"/>
  <c r="D568" i="196"/>
  <c r="C568" i="196"/>
  <c r="E567" i="196"/>
  <c r="D567" i="196"/>
  <c r="C567" i="196"/>
  <c r="E564" i="196"/>
  <c r="D564" i="196"/>
  <c r="C564" i="196"/>
  <c r="C563" i="196"/>
  <c r="C562" i="196"/>
  <c r="E556" i="196"/>
  <c r="D556" i="196"/>
  <c r="C556" i="196"/>
  <c r="E547" i="196"/>
  <c r="D547" i="196"/>
  <c r="C547" i="196"/>
  <c r="C545" i="196"/>
  <c r="C544" i="196"/>
  <c r="C543" i="196"/>
  <c r="C542" i="196"/>
  <c r="C541" i="196"/>
  <c r="C540" i="196"/>
  <c r="C539" i="196"/>
  <c r="E536" i="196"/>
  <c r="D536" i="196"/>
  <c r="C536" i="196"/>
  <c r="C533" i="196"/>
  <c r="C532" i="196"/>
  <c r="E528" i="196"/>
  <c r="D528" i="196"/>
  <c r="C528" i="196"/>
  <c r="C527" i="196"/>
  <c r="C526" i="196"/>
  <c r="C525" i="196"/>
  <c r="C524" i="196"/>
  <c r="C523" i="196"/>
  <c r="C522" i="196"/>
  <c r="C521" i="196"/>
  <c r="C520" i="196"/>
  <c r="C519" i="196"/>
  <c r="C516" i="196"/>
  <c r="C513" i="196"/>
  <c r="E512" i="196"/>
  <c r="D512" i="196"/>
  <c r="C512" i="196"/>
  <c r="E511" i="196"/>
  <c r="D511" i="196"/>
  <c r="C511" i="196"/>
  <c r="C510" i="196"/>
  <c r="E506" i="196"/>
  <c r="D506" i="196"/>
  <c r="C506" i="196"/>
  <c r="C504" i="196"/>
  <c r="E502" i="196"/>
  <c r="D502" i="196"/>
  <c r="C502" i="196"/>
  <c r="E498" i="196"/>
  <c r="D498" i="196"/>
  <c r="C498" i="196"/>
  <c r="C497" i="196"/>
  <c r="C493" i="196"/>
  <c r="C492" i="196"/>
  <c r="E491" i="196"/>
  <c r="D491" i="196"/>
  <c r="C491" i="196"/>
  <c r="C490" i="196"/>
  <c r="E486" i="196"/>
  <c r="D486" i="196"/>
  <c r="C486" i="196"/>
  <c r="C485" i="196"/>
  <c r="E481" i="196"/>
  <c r="D481" i="196"/>
  <c r="C481" i="196"/>
  <c r="C480" i="196"/>
  <c r="C478" i="196"/>
  <c r="E476" i="196"/>
  <c r="D476" i="196"/>
  <c r="C476" i="196"/>
  <c r="C475" i="196"/>
  <c r="E470" i="196"/>
  <c r="D470" i="196"/>
  <c r="C470" i="196"/>
  <c r="E461" i="196"/>
  <c r="D461" i="196"/>
  <c r="C461" i="196"/>
  <c r="E456" i="196"/>
  <c r="D456" i="196"/>
  <c r="C456" i="196"/>
  <c r="E455" i="196"/>
  <c r="D455" i="196"/>
  <c r="C455" i="196"/>
  <c r="C454" i="196"/>
  <c r="E453" i="196"/>
  <c r="D453" i="196"/>
  <c r="C453" i="196"/>
  <c r="C452" i="196"/>
  <c r="C451" i="196"/>
  <c r="C450" i="196"/>
  <c r="C449" i="196"/>
  <c r="C448" i="196"/>
  <c r="C447" i="196"/>
  <c r="E446" i="196"/>
  <c r="D446" i="196"/>
  <c r="C446" i="196"/>
  <c r="C445" i="196"/>
  <c r="C442" i="196"/>
  <c r="C441" i="196"/>
  <c r="E440" i="196"/>
  <c r="D440" i="196"/>
  <c r="C440" i="196"/>
  <c r="C437" i="196"/>
  <c r="E436" i="196"/>
  <c r="D436" i="196"/>
  <c r="C436" i="196"/>
  <c r="E432" i="196"/>
  <c r="D432" i="196"/>
  <c r="C432" i="196"/>
  <c r="C429" i="196"/>
  <c r="E428" i="196"/>
  <c r="D428" i="196"/>
  <c r="C428" i="196"/>
  <c r="E422" i="196"/>
  <c r="D422" i="196"/>
  <c r="C422" i="196"/>
  <c r="C419" i="196"/>
  <c r="C418" i="196"/>
  <c r="E416" i="196"/>
  <c r="D416" i="196"/>
  <c r="C416" i="196"/>
  <c r="C415" i="196"/>
  <c r="C414" i="196"/>
  <c r="C413" i="196"/>
  <c r="C412" i="196"/>
  <c r="C411" i="196"/>
  <c r="C410" i="196"/>
  <c r="E409" i="196"/>
  <c r="D409" i="196"/>
  <c r="C409" i="196"/>
  <c r="C408" i="196"/>
  <c r="C407" i="196"/>
  <c r="C406" i="196"/>
  <c r="C405" i="196"/>
  <c r="E404" i="196"/>
  <c r="D404" i="196"/>
  <c r="C404" i="196"/>
  <c r="E403" i="196"/>
  <c r="D403" i="196"/>
  <c r="C403" i="196"/>
  <c r="C402" i="196"/>
  <c r="C401" i="196"/>
  <c r="E400" i="196"/>
  <c r="D400" i="196"/>
  <c r="C400" i="196"/>
  <c r="E394" i="196"/>
  <c r="D394" i="196"/>
  <c r="C394" i="196"/>
  <c r="E386" i="196"/>
  <c r="D386" i="196"/>
  <c r="C386" i="196"/>
  <c r="E376" i="196"/>
  <c r="D376" i="196"/>
  <c r="C376" i="196"/>
  <c r="E366" i="196"/>
  <c r="D366" i="196"/>
  <c r="C366" i="196"/>
  <c r="C364" i="196"/>
  <c r="C363" i="196"/>
  <c r="C362" i="196"/>
  <c r="C361" i="196"/>
  <c r="C359" i="196"/>
  <c r="C356" i="196"/>
  <c r="C354" i="196"/>
  <c r="C353" i="196"/>
  <c r="E352" i="196"/>
  <c r="D352" i="196"/>
  <c r="C352" i="196"/>
  <c r="C344" i="196"/>
  <c r="E343" i="196"/>
  <c r="D343" i="196"/>
  <c r="C343" i="196"/>
  <c r="C336" i="196"/>
  <c r="E335" i="196"/>
  <c r="D335" i="196"/>
  <c r="C335" i="196"/>
  <c r="E328" i="196"/>
  <c r="D328" i="196"/>
  <c r="C328" i="196"/>
  <c r="C327" i="196"/>
  <c r="C326" i="196"/>
  <c r="C325" i="196"/>
  <c r="C324" i="196"/>
  <c r="C323" i="196"/>
  <c r="C322" i="196"/>
  <c r="C319" i="196"/>
  <c r="D318" i="196"/>
  <c r="C318" i="196"/>
  <c r="E317" i="196"/>
  <c r="D317" i="196"/>
  <c r="C317" i="196"/>
  <c r="C316" i="196"/>
  <c r="C315" i="196"/>
  <c r="E314" i="196"/>
  <c r="D314" i="196"/>
  <c r="C314" i="196"/>
  <c r="E313" i="196"/>
  <c r="D313" i="196"/>
  <c r="C313" i="196"/>
  <c r="C312" i="196"/>
  <c r="E311" i="196"/>
  <c r="D311" i="196"/>
  <c r="C311" i="196"/>
  <c r="C309" i="196"/>
  <c r="C308" i="196"/>
  <c r="C306" i="196"/>
  <c r="C304" i="196"/>
  <c r="E303" i="196"/>
  <c r="D303" i="196"/>
  <c r="C303" i="196"/>
  <c r="E301" i="196"/>
  <c r="D301" i="196"/>
  <c r="C301" i="196"/>
  <c r="E299" i="196"/>
  <c r="D299" i="196"/>
  <c r="C299" i="196"/>
  <c r="E295" i="196"/>
  <c r="D295" i="196"/>
  <c r="C295" i="196"/>
  <c r="E294" i="196"/>
  <c r="D294" i="196"/>
  <c r="C294" i="196"/>
  <c r="E292" i="196"/>
  <c r="D292" i="196"/>
  <c r="C292" i="196"/>
  <c r="E286" i="196"/>
  <c r="D286" i="196"/>
  <c r="C286" i="196"/>
  <c r="E281" i="196"/>
  <c r="D281" i="196"/>
  <c r="C281" i="196"/>
  <c r="E279" i="196"/>
  <c r="D279" i="196"/>
  <c r="C279" i="196"/>
  <c r="E274" i="196"/>
  <c r="D274" i="196"/>
  <c r="C274" i="196"/>
  <c r="E268" i="196"/>
  <c r="D268" i="196"/>
  <c r="C268" i="196"/>
  <c r="E265" i="196"/>
  <c r="D265" i="196"/>
  <c r="C265" i="196"/>
  <c r="E262" i="196"/>
  <c r="D262" i="196"/>
  <c r="C262" i="196"/>
  <c r="E255" i="196"/>
  <c r="D255" i="196"/>
  <c r="C255" i="196"/>
  <c r="E254" i="196"/>
  <c r="D254" i="196"/>
  <c r="C254" i="196"/>
  <c r="C253" i="196"/>
  <c r="E251" i="196"/>
  <c r="D251" i="196"/>
  <c r="C251" i="196"/>
  <c r="C250" i="196"/>
  <c r="C249" i="196"/>
  <c r="C247" i="196"/>
  <c r="C246" i="196"/>
  <c r="E245" i="196"/>
  <c r="D245" i="196"/>
  <c r="C245" i="196"/>
  <c r="C244" i="196"/>
  <c r="C243" i="196"/>
  <c r="C242" i="196"/>
  <c r="C240" i="196"/>
  <c r="C239" i="196"/>
  <c r="E238" i="196"/>
  <c r="D238" i="196"/>
  <c r="C238" i="196"/>
  <c r="C237" i="196"/>
  <c r="C236" i="196"/>
  <c r="C235" i="196"/>
  <c r="C234" i="196"/>
  <c r="C233" i="196"/>
  <c r="C232" i="196"/>
  <c r="E231" i="196"/>
  <c r="D231" i="196"/>
  <c r="C231" i="196"/>
  <c r="C230" i="196"/>
  <c r="C229" i="196"/>
  <c r="C228" i="196"/>
  <c r="C227" i="196"/>
  <c r="C223" i="196"/>
  <c r="C222" i="196"/>
  <c r="C221" i="196"/>
  <c r="C220" i="196"/>
  <c r="C218" i="196"/>
  <c r="C217" i="196"/>
  <c r="E216" i="196"/>
  <c r="D216" i="196"/>
  <c r="C216" i="196"/>
  <c r="E209" i="196"/>
  <c r="D209" i="196"/>
  <c r="C209" i="196"/>
  <c r="C205" i="196"/>
  <c r="C204" i="196"/>
  <c r="E203" i="196"/>
  <c r="D203" i="196"/>
  <c r="C203" i="196"/>
  <c r="E197" i="196"/>
  <c r="D197" i="196"/>
  <c r="C197" i="196"/>
  <c r="C196" i="196"/>
  <c r="C193" i="196"/>
  <c r="C191" i="196"/>
  <c r="C190" i="196"/>
  <c r="E189" i="196"/>
  <c r="D189" i="196"/>
  <c r="C189" i="196"/>
  <c r="C188" i="196"/>
  <c r="C186" i="196"/>
  <c r="C184" i="196"/>
  <c r="C183" i="196"/>
  <c r="E182" i="196"/>
  <c r="D182" i="196"/>
  <c r="C182" i="196"/>
  <c r="C181" i="196"/>
  <c r="C180" i="196"/>
  <c r="C177" i="196"/>
  <c r="C176" i="196"/>
  <c r="E175" i="196"/>
  <c r="D175" i="196"/>
  <c r="C175" i="196"/>
  <c r="C174" i="196"/>
  <c r="C173" i="196"/>
  <c r="C172" i="196"/>
  <c r="C170" i="196"/>
  <c r="C169" i="196"/>
  <c r="E168" i="196"/>
  <c r="D168" i="196"/>
  <c r="C168" i="196"/>
  <c r="C167" i="196"/>
  <c r="C166" i="196"/>
  <c r="C165" i="196"/>
  <c r="C162" i="196"/>
  <c r="E161" i="196"/>
  <c r="D161" i="196"/>
  <c r="C161" i="196"/>
  <c r="C160" i="196"/>
  <c r="C155" i="196"/>
  <c r="E154" i="196"/>
  <c r="D154" i="196"/>
  <c r="C154" i="196"/>
  <c r="C153" i="196"/>
  <c r="C152" i="196"/>
  <c r="C149" i="196"/>
  <c r="E148" i="196"/>
  <c r="D148" i="196"/>
  <c r="C148" i="196"/>
  <c r="C147" i="196"/>
  <c r="C141" i="196"/>
  <c r="E140" i="196"/>
  <c r="D140" i="196"/>
  <c r="C140" i="196"/>
  <c r="C139" i="196"/>
  <c r="E133" i="196"/>
  <c r="D133" i="196"/>
  <c r="C133" i="196"/>
  <c r="C132" i="196"/>
  <c r="E121" i="196"/>
  <c r="D121" i="196"/>
  <c r="C121" i="196"/>
  <c r="C120" i="196"/>
  <c r="C119" i="196"/>
  <c r="C118" i="196"/>
  <c r="C113" i="196"/>
  <c r="C112" i="196"/>
  <c r="C111" i="196"/>
  <c r="E110" i="196"/>
  <c r="D110" i="196"/>
  <c r="C110" i="196"/>
  <c r="C109" i="196"/>
  <c r="C108" i="196"/>
  <c r="C107" i="196"/>
  <c r="C106" i="196"/>
  <c r="C105" i="196"/>
  <c r="C104" i="196"/>
  <c r="C103" i="196"/>
  <c r="C102" i="196"/>
  <c r="E101" i="196"/>
  <c r="D101" i="196"/>
  <c r="C101" i="196"/>
  <c r="E88" i="196"/>
  <c r="D88" i="196"/>
  <c r="C88" i="196"/>
  <c r="C87" i="196"/>
  <c r="C86" i="196"/>
  <c r="C83" i="196"/>
  <c r="C81" i="196"/>
  <c r="C80" i="196"/>
  <c r="E79" i="196"/>
  <c r="D79" i="196"/>
  <c r="C79" i="196"/>
  <c r="C76" i="196"/>
  <c r="C75" i="196"/>
  <c r="C74" i="196"/>
  <c r="C73" i="196"/>
  <c r="C72" i="196"/>
  <c r="E71" i="196"/>
  <c r="D71" i="196"/>
  <c r="C71" i="196"/>
  <c r="C70" i="196"/>
  <c r="C69" i="196"/>
  <c r="C68" i="196"/>
  <c r="C67" i="196"/>
  <c r="C66" i="196"/>
  <c r="C65" i="196"/>
  <c r="C62" i="196"/>
  <c r="C61" i="196"/>
  <c r="E60" i="196"/>
  <c r="D60" i="196"/>
  <c r="C60" i="196"/>
  <c r="C58" i="196"/>
  <c r="C57" i="196"/>
  <c r="C56" i="196"/>
  <c r="C54" i="196"/>
  <c r="C51" i="196"/>
  <c r="C50" i="196"/>
  <c r="E49" i="196"/>
  <c r="D49" i="196"/>
  <c r="C49" i="196"/>
  <c r="C47" i="196"/>
  <c r="C40" i="196"/>
  <c r="C39" i="196"/>
  <c r="E38" i="196"/>
  <c r="D38" i="196"/>
  <c r="C38" i="196"/>
  <c r="C37" i="196"/>
  <c r="D36" i="196"/>
  <c r="C36" i="196"/>
  <c r="C31" i="196"/>
  <c r="C30" i="196"/>
  <c r="C29" i="196"/>
  <c r="E28" i="196"/>
  <c r="D28" i="196"/>
  <c r="C28" i="196"/>
  <c r="C27" i="196"/>
  <c r="C26" i="196"/>
  <c r="C24" i="196"/>
  <c r="C23" i="196"/>
  <c r="C21" i="196"/>
  <c r="C20" i="196"/>
  <c r="E19" i="196"/>
  <c r="D19" i="196"/>
  <c r="C19" i="196"/>
  <c r="C18" i="196"/>
  <c r="C17" i="196"/>
  <c r="C16" i="196"/>
  <c r="C15" i="196"/>
  <c r="C13" i="196"/>
  <c r="C12" i="196"/>
  <c r="C11" i="196"/>
  <c r="C9" i="196"/>
  <c r="C8" i="196"/>
  <c r="E7" i="196"/>
  <c r="D7" i="196"/>
  <c r="C7" i="196"/>
  <c r="E6" i="196"/>
  <c r="D6" i="196"/>
  <c r="C6" i="196"/>
  <c r="D31" i="86"/>
  <c r="C31" i="86"/>
  <c r="B31" i="86"/>
  <c r="D29" i="86"/>
  <c r="D28" i="86"/>
  <c r="D27" i="86"/>
  <c r="D26" i="86"/>
  <c r="D25" i="86"/>
  <c r="D24" i="86"/>
  <c r="D23" i="86"/>
  <c r="D22" i="86"/>
  <c r="C22" i="86"/>
  <c r="B22" i="86"/>
  <c r="D21" i="86"/>
  <c r="D20" i="86"/>
  <c r="D18" i="86"/>
  <c r="D17" i="86"/>
  <c r="D16" i="86"/>
  <c r="D15" i="86"/>
  <c r="D14" i="86"/>
  <c r="D12" i="86"/>
  <c r="D11" i="86"/>
  <c r="D10" i="86"/>
  <c r="D9" i="86"/>
  <c r="D7" i="86"/>
  <c r="D6" i="86"/>
  <c r="D5" i="86"/>
  <c r="C5" i="86"/>
  <c r="B5" i="86"/>
  <c r="D29" i="183"/>
  <c r="B29" i="183"/>
  <c r="D26" i="183"/>
  <c r="D25" i="183"/>
  <c r="B23" i="183"/>
  <c r="B22" i="183"/>
  <c r="D20" i="183"/>
  <c r="B17" i="183"/>
  <c r="B16" i="183"/>
  <c r="B12" i="183"/>
  <c r="B11" i="183"/>
  <c r="B9" i="183"/>
  <c r="D7" i="183"/>
  <c r="B7" i="183"/>
  <c r="D6" i="183"/>
  <c r="B6" i="183"/>
  <c r="D5" i="183"/>
  <c r="B5" i="183"/>
  <c r="G32" i="194"/>
  <c r="F32" i="194"/>
  <c r="E32" i="194"/>
  <c r="D32" i="194"/>
  <c r="G30" i="194"/>
  <c r="D30" i="194"/>
  <c r="G29" i="194"/>
  <c r="D29" i="194"/>
  <c r="G28" i="194"/>
  <c r="D28" i="194"/>
  <c r="G27" i="194"/>
  <c r="D27" i="194"/>
  <c r="G26" i="194"/>
  <c r="D26" i="194"/>
  <c r="G25" i="194"/>
  <c r="D25" i="194"/>
  <c r="G24" i="194"/>
  <c r="D24" i="194"/>
  <c r="G23" i="194"/>
  <c r="D23" i="194"/>
  <c r="G21" i="194"/>
  <c r="D21" i="194"/>
  <c r="G20" i="194"/>
  <c r="D20" i="194"/>
  <c r="G19" i="194"/>
  <c r="D19" i="194"/>
  <c r="G18" i="194"/>
  <c r="D18" i="194"/>
  <c r="G17" i="194"/>
  <c r="D17" i="194"/>
  <c r="G16" i="194"/>
  <c r="D16" i="194"/>
  <c r="G15" i="194"/>
  <c r="D15" i="194"/>
  <c r="G14" i="194"/>
  <c r="D14" i="194"/>
  <c r="G13" i="194"/>
  <c r="D13" i="194"/>
  <c r="G12" i="194"/>
  <c r="D12" i="194"/>
  <c r="G11" i="194"/>
  <c r="D11" i="194"/>
  <c r="G10" i="194"/>
  <c r="D10" i="194"/>
  <c r="G9" i="194"/>
  <c r="D9" i="194"/>
  <c r="G8" i="194"/>
  <c r="D8" i="194"/>
  <c r="G6" i="194"/>
  <c r="D6" i="194"/>
  <c r="D31" i="83"/>
  <c r="C31" i="83"/>
  <c r="B31" i="83"/>
  <c r="D29" i="83"/>
  <c r="D28" i="83"/>
  <c r="D27" i="83"/>
  <c r="D26" i="83"/>
  <c r="D25" i="83"/>
  <c r="D24" i="83"/>
  <c r="D23" i="83"/>
  <c r="D22" i="83"/>
  <c r="C22" i="83"/>
  <c r="B22" i="83"/>
  <c r="D21" i="83"/>
  <c r="D20" i="83"/>
  <c r="D18" i="83"/>
  <c r="D17" i="83"/>
  <c r="D16" i="83"/>
  <c r="D15" i="83"/>
  <c r="D14" i="83"/>
  <c r="D12" i="83"/>
  <c r="D11" i="83"/>
  <c r="D10" i="83"/>
  <c r="D9" i="83"/>
  <c r="D7" i="83"/>
  <c r="D6" i="83"/>
  <c r="D5" i="83"/>
  <c r="C5" i="83"/>
  <c r="B5" i="83"/>
  <c r="D23" i="106"/>
  <c r="C23" i="106"/>
  <c r="B23" i="106"/>
  <c r="D20" i="106"/>
  <c r="D19" i="106"/>
  <c r="D18" i="106"/>
  <c r="D17" i="106"/>
  <c r="D16" i="106"/>
  <c r="D15" i="106"/>
  <c r="D14" i="106"/>
  <c r="D13" i="106"/>
  <c r="D12" i="106"/>
  <c r="D11" i="106"/>
  <c r="D10" i="106"/>
  <c r="D9" i="106"/>
  <c r="D8" i="106"/>
  <c r="D7" i="106"/>
  <c r="D6" i="106"/>
  <c r="D5" i="106"/>
  <c r="B70" i="172"/>
  <c r="B48" i="172"/>
  <c r="B12" i="172"/>
  <c r="B5" i="172"/>
  <c r="B73" i="145"/>
  <c r="B51" i="145"/>
  <c r="B12" i="145"/>
  <c r="B5" i="145"/>
  <c r="E73" i="138"/>
  <c r="D73" i="138"/>
  <c r="C73" i="138"/>
  <c r="E68" i="138"/>
  <c r="D68" i="138"/>
  <c r="C68" i="138"/>
  <c r="E65" i="138"/>
  <c r="D65" i="138"/>
  <c r="C65" i="138"/>
  <c r="E62" i="138"/>
  <c r="D62" i="138"/>
  <c r="C62" i="138"/>
  <c r="E58" i="138"/>
  <c r="D58" i="138"/>
  <c r="C58" i="138"/>
  <c r="E52" i="138"/>
  <c r="D52" i="138"/>
  <c r="C52" i="138"/>
  <c r="E47" i="138"/>
  <c r="D47" i="138"/>
  <c r="C47" i="138"/>
  <c r="E43" i="138"/>
  <c r="D43" i="138"/>
  <c r="C43" i="138"/>
  <c r="E40" i="138"/>
  <c r="D40" i="138"/>
  <c r="C40" i="138"/>
  <c r="E36" i="138"/>
  <c r="D36" i="138"/>
  <c r="C36" i="138"/>
  <c r="E29" i="138"/>
  <c r="D29" i="138"/>
  <c r="C29" i="138"/>
  <c r="E21" i="138"/>
  <c r="D21" i="138"/>
  <c r="C21" i="138"/>
  <c r="E10" i="138"/>
  <c r="D10" i="138"/>
  <c r="C10" i="138"/>
  <c r="E5" i="138"/>
  <c r="D5" i="138"/>
  <c r="C5" i="138"/>
  <c r="E73" i="103"/>
  <c r="D73" i="103"/>
  <c r="C73" i="103"/>
  <c r="E68" i="103"/>
  <c r="D68" i="103"/>
  <c r="C68" i="103"/>
  <c r="E65" i="103"/>
  <c r="D65" i="103"/>
  <c r="C65" i="103"/>
  <c r="E62" i="103"/>
  <c r="D62" i="103"/>
  <c r="C62" i="103"/>
  <c r="E58" i="103"/>
  <c r="D58" i="103"/>
  <c r="C58" i="103"/>
  <c r="E52" i="103"/>
  <c r="D52" i="103"/>
  <c r="C52" i="103"/>
  <c r="E47" i="103"/>
  <c r="D47" i="103"/>
  <c r="C47" i="103"/>
  <c r="E43" i="103"/>
  <c r="D43" i="103"/>
  <c r="C43" i="103"/>
  <c r="E41" i="103"/>
  <c r="D41" i="103"/>
  <c r="E40" i="103"/>
  <c r="D40" i="103"/>
  <c r="C40" i="103"/>
  <c r="E36" i="103"/>
  <c r="D36" i="103"/>
  <c r="C36" i="103"/>
  <c r="E29" i="103"/>
  <c r="D29" i="103"/>
  <c r="C29" i="103"/>
  <c r="E21" i="103"/>
  <c r="D21" i="103"/>
  <c r="C21" i="103"/>
  <c r="E20" i="103"/>
  <c r="E10" i="103"/>
  <c r="D10" i="103"/>
  <c r="C10" i="103"/>
  <c r="E5" i="103"/>
  <c r="D5" i="103"/>
  <c r="C5" i="103"/>
  <c r="D32" i="182"/>
  <c r="B32" i="182"/>
  <c r="D30" i="182"/>
  <c r="D29" i="182"/>
  <c r="B26" i="182"/>
  <c r="B25" i="182"/>
  <c r="D24" i="182"/>
  <c r="B20" i="182"/>
  <c r="B15" i="182"/>
  <c r="D11" i="182"/>
  <c r="B11" i="182"/>
  <c r="D10" i="182"/>
  <c r="B10" i="182"/>
  <c r="D9" i="182"/>
  <c r="B9" i="182"/>
  <c r="D8" i="182"/>
  <c r="B8" i="182"/>
  <c r="D7" i="182"/>
  <c r="B7" i="182"/>
  <c r="D6" i="182"/>
  <c r="B6" i="182"/>
  <c r="D5" i="182"/>
  <c r="B5" i="182"/>
  <c r="F1330" i="197"/>
  <c r="E1330" i="197"/>
  <c r="D1330" i="197"/>
  <c r="C1330" i="197"/>
  <c r="F1328" i="197"/>
  <c r="F1327" i="197"/>
  <c r="F1326" i="197"/>
  <c r="F1325" i="197"/>
  <c r="E1325" i="197"/>
  <c r="D1325" i="197"/>
  <c r="C1325" i="197"/>
  <c r="F1320" i="197"/>
  <c r="E1320" i="197"/>
  <c r="D1320" i="197"/>
  <c r="C1320" i="197"/>
  <c r="F1315" i="197"/>
  <c r="F1314" i="197"/>
  <c r="F1313" i="197"/>
  <c r="E1313" i="197"/>
  <c r="D1313" i="197"/>
  <c r="C1313" i="197"/>
  <c r="F1310" i="197"/>
  <c r="E1310" i="197"/>
  <c r="D1310" i="197"/>
  <c r="C1310" i="197"/>
  <c r="F1309" i="197"/>
  <c r="F1307" i="197"/>
  <c r="E1307" i="197"/>
  <c r="D1307" i="197"/>
  <c r="C1307" i="197"/>
  <c r="F1303" i="197"/>
  <c r="E1303" i="197"/>
  <c r="D1303" i="197"/>
  <c r="C1303" i="197"/>
  <c r="F1299" i="197"/>
  <c r="E1299" i="197"/>
  <c r="D1299" i="197"/>
  <c r="C1299" i="197"/>
  <c r="F1286" i="197"/>
  <c r="F1278" i="197"/>
  <c r="F1271" i="197"/>
  <c r="E1271" i="197"/>
  <c r="D1271" i="197"/>
  <c r="C1271" i="197"/>
  <c r="F1260" i="197"/>
  <c r="E1260" i="197"/>
  <c r="D1260" i="197"/>
  <c r="C1260" i="197"/>
  <c r="F1259" i="197"/>
  <c r="E1259" i="197"/>
  <c r="D1259" i="197"/>
  <c r="C1259" i="197"/>
  <c r="F1246" i="197"/>
  <c r="F1240" i="197"/>
  <c r="F1233" i="197"/>
  <c r="F1215" i="197"/>
  <c r="E1215" i="197"/>
  <c r="D1215" i="197"/>
  <c r="C1215" i="197"/>
  <c r="F1214" i="197"/>
  <c r="E1214" i="197"/>
  <c r="D1214" i="197"/>
  <c r="C1214" i="197"/>
  <c r="F1210" i="197"/>
  <c r="E1210" i="197"/>
  <c r="D1210" i="197"/>
  <c r="C1210" i="197"/>
  <c r="F1206" i="197"/>
  <c r="E1206" i="197"/>
  <c r="D1206" i="197"/>
  <c r="C1206" i="197"/>
  <c r="F1194" i="197"/>
  <c r="E1194" i="197"/>
  <c r="D1194" i="197"/>
  <c r="C1194" i="197"/>
  <c r="F1193" i="197"/>
  <c r="E1193" i="197"/>
  <c r="D1193" i="197"/>
  <c r="C1193" i="197"/>
  <c r="F1191" i="197"/>
  <c r="E1191" i="197"/>
  <c r="D1191" i="197"/>
  <c r="C1191" i="197"/>
  <c r="F1176" i="197"/>
  <c r="E1176" i="197"/>
  <c r="D1176" i="197"/>
  <c r="C1176" i="197"/>
  <c r="F1149" i="197"/>
  <c r="E1149" i="197"/>
  <c r="D1149" i="197"/>
  <c r="C1149" i="197"/>
  <c r="F1148" i="197"/>
  <c r="E1148" i="197"/>
  <c r="D1148" i="197"/>
  <c r="C1148" i="197"/>
  <c r="F1147" i="197"/>
  <c r="F1146" i="197"/>
  <c r="F1145" i="197"/>
  <c r="F1144" i="197"/>
  <c r="F1143" i="197"/>
  <c r="F1142" i="197"/>
  <c r="F1141" i="197"/>
  <c r="F1140" i="197"/>
  <c r="F1139" i="197"/>
  <c r="F1138" i="197"/>
  <c r="F1135" i="197"/>
  <c r="E1135" i="197"/>
  <c r="D1135" i="197"/>
  <c r="C1135" i="197"/>
  <c r="F1132" i="197"/>
  <c r="F1126" i="197"/>
  <c r="E1126" i="197"/>
  <c r="D1126" i="197"/>
  <c r="C1126" i="197"/>
  <c r="F1116" i="197"/>
  <c r="E1116" i="197"/>
  <c r="D1116" i="197"/>
  <c r="C1116" i="197"/>
  <c r="F1109" i="197"/>
  <c r="E1109" i="197"/>
  <c r="D1109" i="197"/>
  <c r="C1109" i="197"/>
  <c r="F1108" i="197"/>
  <c r="E1108" i="197"/>
  <c r="D1108" i="197"/>
  <c r="C1108" i="197"/>
  <c r="F1105" i="197"/>
  <c r="E1105" i="197"/>
  <c r="D1105" i="197"/>
  <c r="C1105" i="197"/>
  <c r="F1099" i="197"/>
  <c r="F1089" i="197"/>
  <c r="E1089" i="197"/>
  <c r="D1089" i="197"/>
  <c r="C1089" i="197"/>
  <c r="F1088" i="197"/>
  <c r="E1088" i="197"/>
  <c r="D1088" i="197"/>
  <c r="C1088" i="197"/>
  <c r="F1082" i="197"/>
  <c r="E1082" i="197"/>
  <c r="D1082" i="197"/>
  <c r="C1082" i="197"/>
  <c r="F1074" i="197"/>
  <c r="E1074" i="197"/>
  <c r="D1074" i="197"/>
  <c r="C1074" i="197"/>
  <c r="F1067" i="197"/>
  <c r="E1067" i="197"/>
  <c r="D1067" i="197"/>
  <c r="C1067" i="197"/>
  <c r="F1056" i="197"/>
  <c r="E1056" i="197"/>
  <c r="D1056" i="197"/>
  <c r="C1056" i="197"/>
  <c r="F1051" i="197"/>
  <c r="F1035" i="197"/>
  <c r="E1035" i="197"/>
  <c r="D1035" i="197"/>
  <c r="C1035" i="197"/>
  <c r="F1025" i="197"/>
  <c r="F1024" i="197"/>
  <c r="E1024" i="197"/>
  <c r="D1024" i="197"/>
  <c r="C1024" i="197"/>
  <c r="F1021" i="197"/>
  <c r="E1021" i="197"/>
  <c r="D1021" i="197"/>
  <c r="C1021" i="197"/>
  <c r="F1014" i="197"/>
  <c r="F1004" i="197"/>
  <c r="F994" i="197"/>
  <c r="F973" i="197"/>
  <c r="E973" i="197"/>
  <c r="D973" i="197"/>
  <c r="C973" i="197"/>
  <c r="F972" i="197"/>
  <c r="E972" i="197"/>
  <c r="D972" i="197"/>
  <c r="C972" i="197"/>
  <c r="F969" i="197"/>
  <c r="E969" i="197"/>
  <c r="D969" i="197"/>
  <c r="C969" i="197"/>
  <c r="F966" i="197"/>
  <c r="E966" i="197"/>
  <c r="D966" i="197"/>
  <c r="C966" i="197"/>
  <c r="F960" i="197"/>
  <c r="E960" i="197"/>
  <c r="D960" i="197"/>
  <c r="C960" i="197"/>
  <c r="F953" i="197"/>
  <c r="E953" i="197"/>
  <c r="D953" i="197"/>
  <c r="C953" i="197"/>
  <c r="F942" i="197"/>
  <c r="E942" i="197"/>
  <c r="D942" i="197"/>
  <c r="C942" i="197"/>
  <c r="F914" i="197"/>
  <c r="E914" i="197"/>
  <c r="D914" i="197"/>
  <c r="C914" i="197"/>
  <c r="F891" i="197"/>
  <c r="E891" i="197"/>
  <c r="D891" i="197"/>
  <c r="C891" i="197"/>
  <c r="E890" i="197"/>
  <c r="F865" i="197"/>
  <c r="E865" i="197"/>
  <c r="D865" i="197"/>
  <c r="C865" i="197"/>
  <c r="F864" i="197"/>
  <c r="E864" i="197"/>
  <c r="D864" i="197"/>
  <c r="C864" i="197"/>
  <c r="F862" i="197"/>
  <c r="E862" i="197"/>
  <c r="D862" i="197"/>
  <c r="C862" i="197"/>
  <c r="F860" i="197"/>
  <c r="E860" i="197"/>
  <c r="D860" i="197"/>
  <c r="C860" i="197"/>
  <c r="F858" i="197"/>
  <c r="E858" i="197"/>
  <c r="D858" i="197"/>
  <c r="C858" i="197"/>
  <c r="F855" i="197"/>
  <c r="E855" i="197"/>
  <c r="D855" i="197"/>
  <c r="C855" i="197"/>
  <c r="F853" i="197"/>
  <c r="E853" i="197"/>
  <c r="D853" i="197"/>
  <c r="C853" i="197"/>
  <c r="F842" i="197"/>
  <c r="E842" i="197"/>
  <c r="D842" i="197"/>
  <c r="C842" i="197"/>
  <c r="F841" i="197"/>
  <c r="E841" i="197"/>
  <c r="D841" i="197"/>
  <c r="C841" i="197"/>
  <c r="F839" i="197"/>
  <c r="E839" i="197"/>
  <c r="D839" i="197"/>
  <c r="C839" i="197"/>
  <c r="F828" i="197"/>
  <c r="F826" i="197"/>
  <c r="F824" i="197"/>
  <c r="F818" i="197"/>
  <c r="F816" i="197"/>
  <c r="F814" i="197"/>
  <c r="F811" i="197"/>
  <c r="F808" i="197"/>
  <c r="F801" i="197"/>
  <c r="E801" i="197"/>
  <c r="D801" i="197"/>
  <c r="C801" i="197"/>
  <c r="F794" i="197"/>
  <c r="E794" i="197"/>
  <c r="D794" i="197"/>
  <c r="C794" i="197"/>
  <c r="F785" i="197"/>
  <c r="E785" i="197"/>
  <c r="D785" i="197"/>
  <c r="C785" i="197"/>
  <c r="F781" i="197"/>
  <c r="E781" i="197"/>
  <c r="D781" i="197"/>
  <c r="C781" i="197"/>
  <c r="F771" i="197"/>
  <c r="E771" i="197"/>
  <c r="D771" i="197"/>
  <c r="C771" i="197"/>
  <c r="F770" i="197"/>
  <c r="E770" i="197"/>
  <c r="D770" i="197"/>
  <c r="C770" i="197"/>
  <c r="F768" i="197"/>
  <c r="E768" i="197"/>
  <c r="D768" i="197"/>
  <c r="C768" i="197"/>
  <c r="F763" i="197"/>
  <c r="E763" i="197"/>
  <c r="D763" i="197"/>
  <c r="C763" i="197"/>
  <c r="F757" i="197"/>
  <c r="E757" i="197"/>
  <c r="D757" i="197"/>
  <c r="C757" i="197"/>
  <c r="F755" i="197"/>
  <c r="E755" i="197"/>
  <c r="D755" i="197"/>
  <c r="C755" i="197"/>
  <c r="F746" i="197"/>
  <c r="E746" i="197"/>
  <c r="D746" i="197"/>
  <c r="C746" i="197"/>
  <c r="F743" i="197"/>
  <c r="E743" i="197"/>
  <c r="D743" i="197"/>
  <c r="C743" i="197"/>
  <c r="F739" i="197"/>
  <c r="E739" i="197"/>
  <c r="D739" i="197"/>
  <c r="C739" i="197"/>
  <c r="F735" i="197"/>
  <c r="E735" i="197"/>
  <c r="D735" i="197"/>
  <c r="C735" i="197"/>
  <c r="F730" i="197"/>
  <c r="E730" i="197"/>
  <c r="D730" i="197"/>
  <c r="C730" i="197"/>
  <c r="F726" i="197"/>
  <c r="E726" i="197"/>
  <c r="D726" i="197"/>
  <c r="C726" i="197"/>
  <c r="F714" i="197"/>
  <c r="E714" i="197"/>
  <c r="D714" i="197"/>
  <c r="C714" i="197"/>
  <c r="F710" i="197"/>
  <c r="E710" i="197"/>
  <c r="D710" i="197"/>
  <c r="C710" i="197"/>
  <c r="F695" i="197"/>
  <c r="E695" i="197"/>
  <c r="D695" i="197"/>
  <c r="C695" i="197"/>
  <c r="F690" i="197"/>
  <c r="E690" i="197"/>
  <c r="D690" i="197"/>
  <c r="C690" i="197"/>
  <c r="F689" i="197"/>
  <c r="E689" i="197"/>
  <c r="D689" i="197"/>
  <c r="C689" i="197"/>
  <c r="F687" i="197"/>
  <c r="E687" i="197"/>
  <c r="D687" i="197"/>
  <c r="C687" i="197"/>
  <c r="F684" i="197"/>
  <c r="E684" i="197"/>
  <c r="D684" i="197"/>
  <c r="C684" i="197"/>
  <c r="F675" i="197"/>
  <c r="E675" i="197"/>
  <c r="D675" i="197"/>
  <c r="C675" i="197"/>
  <c r="F671" i="197"/>
  <c r="E671" i="197"/>
  <c r="D671" i="197"/>
  <c r="C671" i="197"/>
  <c r="F667" i="197"/>
  <c r="E667" i="197"/>
  <c r="D667" i="197"/>
  <c r="C667" i="197"/>
  <c r="F664" i="197"/>
  <c r="E664" i="197"/>
  <c r="D664" i="197"/>
  <c r="C664" i="197"/>
  <c r="F661" i="197"/>
  <c r="F658" i="197"/>
  <c r="E658" i="197"/>
  <c r="D658" i="197"/>
  <c r="C658" i="197"/>
  <c r="F655" i="197"/>
  <c r="E655" i="197"/>
  <c r="D655" i="197"/>
  <c r="C655" i="197"/>
  <c r="F652" i="197"/>
  <c r="E652" i="197"/>
  <c r="D652" i="197"/>
  <c r="C652" i="197"/>
  <c r="F646" i="197"/>
  <c r="E646" i="197"/>
  <c r="D646" i="197"/>
  <c r="C646" i="197"/>
  <c r="F637" i="197"/>
  <c r="E637" i="197"/>
  <c r="D637" i="197"/>
  <c r="C637" i="197"/>
  <c r="F629" i="197"/>
  <c r="E629" i="197"/>
  <c r="D629" i="197"/>
  <c r="C629" i="197"/>
  <c r="F622" i="197"/>
  <c r="E622" i="197"/>
  <c r="D622" i="197"/>
  <c r="C622" i="197"/>
  <c r="F613" i="197"/>
  <c r="E613" i="197"/>
  <c r="D613" i="197"/>
  <c r="C613" i="197"/>
  <c r="F603" i="197"/>
  <c r="E603" i="197"/>
  <c r="D603" i="197"/>
  <c r="C603" i="197"/>
  <c r="F599" i="197"/>
  <c r="F590" i="197"/>
  <c r="E590" i="197"/>
  <c r="D590" i="197"/>
  <c r="C590" i="197"/>
  <c r="F588" i="197"/>
  <c r="F580" i="197"/>
  <c r="E580" i="197"/>
  <c r="D580" i="197"/>
  <c r="C580" i="197"/>
  <c r="F561" i="197"/>
  <c r="E561" i="197"/>
  <c r="D561" i="197"/>
  <c r="C561" i="197"/>
  <c r="F560" i="197"/>
  <c r="E560" i="197"/>
  <c r="D560" i="197"/>
  <c r="C560" i="197"/>
  <c r="F556" i="197"/>
  <c r="E556" i="197"/>
  <c r="D556" i="197"/>
  <c r="C556" i="197"/>
  <c r="F548" i="197"/>
  <c r="E548" i="197"/>
  <c r="D548" i="197"/>
  <c r="C548" i="197"/>
  <c r="F539" i="197"/>
  <c r="F528" i="197"/>
  <c r="E528" i="197"/>
  <c r="D528" i="197"/>
  <c r="C528" i="197"/>
  <c r="F520" i="197"/>
  <c r="E520" i="197"/>
  <c r="D520" i="197"/>
  <c r="C520" i="197"/>
  <c r="F504" i="197"/>
  <c r="E504" i="197"/>
  <c r="D504" i="197"/>
  <c r="C504" i="197"/>
  <c r="F503" i="197"/>
  <c r="E503" i="197"/>
  <c r="D503" i="197"/>
  <c r="C503" i="197"/>
  <c r="F498" i="197"/>
  <c r="E498" i="197"/>
  <c r="D498" i="197"/>
  <c r="C498" i="197"/>
  <c r="F494" i="197"/>
  <c r="E494" i="197"/>
  <c r="D494" i="197"/>
  <c r="C494" i="197"/>
  <c r="F490" i="197"/>
  <c r="F483" i="197"/>
  <c r="E483" i="197"/>
  <c r="D483" i="197"/>
  <c r="C483" i="197"/>
  <c r="F478" i="197"/>
  <c r="E478" i="197"/>
  <c r="D478" i="197"/>
  <c r="C478" i="197"/>
  <c r="F473" i="197"/>
  <c r="E473" i="197"/>
  <c r="D473" i="197"/>
  <c r="C473" i="197"/>
  <c r="F468" i="197"/>
  <c r="E468" i="197"/>
  <c r="D468" i="197"/>
  <c r="C468" i="197"/>
  <c r="F462" i="197"/>
  <c r="E462" i="197"/>
  <c r="D462" i="197"/>
  <c r="C462" i="197"/>
  <c r="F453" i="197"/>
  <c r="E453" i="197"/>
  <c r="D453" i="197"/>
  <c r="C453" i="197"/>
  <c r="F448" i="197"/>
  <c r="E448" i="197"/>
  <c r="D448" i="197"/>
  <c r="C448" i="197"/>
  <c r="F447" i="197"/>
  <c r="E447" i="197"/>
  <c r="D447" i="197"/>
  <c r="C447" i="197"/>
  <c r="F445" i="197"/>
  <c r="E445" i="197"/>
  <c r="D445" i="197"/>
  <c r="C445" i="197"/>
  <c r="F438" i="197"/>
  <c r="E438" i="197"/>
  <c r="D438" i="197"/>
  <c r="C438" i="197"/>
  <c r="F432" i="197"/>
  <c r="E432" i="197"/>
  <c r="D432" i="197"/>
  <c r="C432" i="197"/>
  <c r="F428" i="197"/>
  <c r="E428" i="197"/>
  <c r="D428" i="197"/>
  <c r="C428" i="197"/>
  <c r="F424" i="197"/>
  <c r="F420" i="197"/>
  <c r="E420" i="197"/>
  <c r="D420" i="197"/>
  <c r="C420" i="197"/>
  <c r="F414" i="197"/>
  <c r="E414" i="197"/>
  <c r="D414" i="197"/>
  <c r="C414" i="197"/>
  <c r="F408" i="197"/>
  <c r="E408" i="197"/>
  <c r="D408" i="197"/>
  <c r="C408" i="197"/>
  <c r="F401" i="197"/>
  <c r="E401" i="197"/>
  <c r="D401" i="197"/>
  <c r="C401" i="197"/>
  <c r="F396" i="197"/>
  <c r="E396" i="197"/>
  <c r="D396" i="197"/>
  <c r="C396" i="197"/>
  <c r="F395" i="197"/>
  <c r="E395" i="197"/>
  <c r="D395" i="197"/>
  <c r="C395" i="197"/>
  <c r="F392" i="197"/>
  <c r="E392" i="197"/>
  <c r="D392" i="197"/>
  <c r="C392" i="197"/>
  <c r="F386" i="197"/>
  <c r="F378" i="197"/>
  <c r="F368" i="197"/>
  <c r="F358" i="197"/>
  <c r="F344" i="197"/>
  <c r="E344" i="197"/>
  <c r="D344" i="197"/>
  <c r="C344" i="197"/>
  <c r="F335" i="197"/>
  <c r="E335" i="197"/>
  <c r="D335" i="197"/>
  <c r="C335" i="197"/>
  <c r="F327" i="197"/>
  <c r="E327" i="197"/>
  <c r="D327" i="197"/>
  <c r="C327" i="197"/>
  <c r="F320" i="197"/>
  <c r="F309" i="197"/>
  <c r="E309" i="197"/>
  <c r="D309" i="197"/>
  <c r="C309" i="197"/>
  <c r="F306" i="197"/>
  <c r="E306" i="197"/>
  <c r="D306" i="197"/>
  <c r="C306" i="197"/>
  <c r="F305" i="197"/>
  <c r="E305" i="197"/>
  <c r="D305" i="197"/>
  <c r="C305" i="197"/>
  <c r="F303" i="197"/>
  <c r="E303" i="197"/>
  <c r="D303" i="197"/>
  <c r="C303" i="197"/>
  <c r="F295" i="197"/>
  <c r="E295" i="197"/>
  <c r="D295" i="197"/>
  <c r="C295" i="197"/>
  <c r="F287" i="197"/>
  <c r="F286" i="197"/>
  <c r="E286" i="197"/>
  <c r="D286" i="197"/>
  <c r="C286" i="197"/>
  <c r="F243" i="197"/>
  <c r="E243" i="197"/>
  <c r="D243" i="197"/>
  <c r="C243" i="197"/>
  <c r="F237" i="197"/>
  <c r="E237" i="197"/>
  <c r="D237" i="197"/>
  <c r="C237" i="197"/>
  <c r="F230" i="197"/>
  <c r="E230" i="197"/>
  <c r="D230" i="197"/>
  <c r="C230" i="197"/>
  <c r="F215" i="197"/>
  <c r="E215" i="197"/>
  <c r="D215" i="197"/>
  <c r="C215" i="197"/>
  <c r="F208" i="197"/>
  <c r="E208" i="197"/>
  <c r="D208" i="197"/>
  <c r="C208" i="197"/>
  <c r="F202" i="197"/>
  <c r="E202" i="197"/>
  <c r="D202" i="197"/>
  <c r="C202" i="197"/>
  <c r="F196" i="197"/>
  <c r="F188" i="197"/>
  <c r="E188" i="197"/>
  <c r="D188" i="197"/>
  <c r="C188" i="197"/>
  <c r="F181" i="197"/>
  <c r="E181" i="197"/>
  <c r="D181" i="197"/>
  <c r="C181" i="197"/>
  <c r="F174" i="197"/>
  <c r="E174" i="197"/>
  <c r="D174" i="197"/>
  <c r="C174" i="197"/>
  <c r="F167" i="197"/>
  <c r="E167" i="197"/>
  <c r="D167" i="197"/>
  <c r="C167" i="197"/>
  <c r="F160" i="197"/>
  <c r="E160" i="197"/>
  <c r="D160" i="197"/>
  <c r="C160" i="197"/>
  <c r="F153" i="197"/>
  <c r="E153" i="197"/>
  <c r="D153" i="197"/>
  <c r="C153" i="197"/>
  <c r="F147" i="197"/>
  <c r="E147" i="197"/>
  <c r="D147" i="197"/>
  <c r="C147" i="197"/>
  <c r="F139" i="197"/>
  <c r="E139" i="197"/>
  <c r="D139" i="197"/>
  <c r="C139" i="197"/>
  <c r="F132" i="197"/>
  <c r="E132" i="197"/>
  <c r="D132" i="197"/>
  <c r="C132" i="197"/>
  <c r="G120" i="197"/>
  <c r="F120" i="197"/>
  <c r="E120" i="197"/>
  <c r="D120" i="197"/>
  <c r="C120" i="197"/>
  <c r="F109" i="197"/>
  <c r="E109" i="197"/>
  <c r="D109" i="197"/>
  <c r="C109" i="197"/>
  <c r="F100" i="197"/>
  <c r="E100" i="197"/>
  <c r="D100" i="197"/>
  <c r="C100" i="197"/>
  <c r="F78" i="197"/>
  <c r="E78" i="197"/>
  <c r="D78" i="197"/>
  <c r="C78" i="197"/>
  <c r="F70" i="197"/>
  <c r="E70" i="197"/>
  <c r="D70" i="197"/>
  <c r="C70" i="197"/>
  <c r="F59" i="197"/>
  <c r="E59" i="197"/>
  <c r="D59" i="197"/>
  <c r="C59" i="197"/>
  <c r="F48" i="197"/>
  <c r="E48" i="197"/>
  <c r="D48" i="197"/>
  <c r="C48" i="197"/>
  <c r="F37" i="197"/>
  <c r="E37" i="197"/>
  <c r="D37" i="197"/>
  <c r="C37" i="197"/>
  <c r="F27" i="197"/>
  <c r="E27" i="197"/>
  <c r="D27" i="197"/>
  <c r="C27" i="197"/>
  <c r="F18" i="197"/>
  <c r="E18" i="197"/>
  <c r="D18" i="197"/>
  <c r="C18" i="197"/>
  <c r="F6" i="197"/>
  <c r="E6" i="197"/>
  <c r="D6" i="197"/>
  <c r="C6" i="197"/>
  <c r="F5" i="197"/>
  <c r="E5" i="197"/>
  <c r="D5" i="197"/>
  <c r="C5" i="197"/>
  <c r="E31" i="80"/>
  <c r="D31" i="80"/>
  <c r="C31" i="80"/>
  <c r="B31" i="80"/>
  <c r="E28" i="80"/>
  <c r="E27" i="80"/>
  <c r="E26" i="80"/>
  <c r="D26" i="80"/>
  <c r="E25" i="80"/>
  <c r="E24" i="80"/>
  <c r="E23" i="80"/>
  <c r="E22" i="80"/>
  <c r="D22" i="80"/>
  <c r="C22" i="80"/>
  <c r="B22" i="80"/>
  <c r="E21" i="80"/>
  <c r="E20" i="80"/>
  <c r="E18" i="80"/>
  <c r="E17" i="80"/>
  <c r="E16" i="80"/>
  <c r="E15" i="80"/>
  <c r="E14" i="80"/>
  <c r="E13" i="80"/>
  <c r="E12" i="80"/>
  <c r="E11" i="80"/>
  <c r="E10" i="80"/>
  <c r="E9" i="80"/>
  <c r="E7" i="80"/>
  <c r="E6" i="80"/>
  <c r="E5" i="80"/>
  <c r="D5" i="80"/>
  <c r="C5" i="80"/>
  <c r="B5" i="80"/>
  <c r="D29" i="79"/>
  <c r="B29" i="79"/>
  <c r="D26" i="79"/>
  <c r="D25" i="79"/>
  <c r="B23" i="79"/>
  <c r="B22" i="79"/>
  <c r="D20" i="79"/>
  <c r="B17" i="79"/>
  <c r="B12" i="79"/>
  <c r="B10" i="79"/>
  <c r="B9" i="79"/>
  <c r="B8" i="79"/>
  <c r="D7" i="79"/>
  <c r="B7" i="79"/>
  <c r="D6" i="79"/>
  <c r="B6" i="79"/>
  <c r="D5" i="79"/>
  <c r="B5" i="79"/>
  <c r="F31" i="179"/>
  <c r="E31" i="179"/>
  <c r="D31" i="179"/>
  <c r="C31" i="179"/>
  <c r="F29" i="179"/>
  <c r="F28" i="179"/>
  <c r="F27" i="179"/>
  <c r="F25" i="179"/>
  <c r="F24" i="179"/>
  <c r="F23" i="179"/>
  <c r="F22" i="179"/>
  <c r="F20" i="179"/>
  <c r="F19" i="179"/>
  <c r="F18" i="179"/>
  <c r="F17" i="179"/>
  <c r="F16" i="179"/>
  <c r="F15" i="179"/>
  <c r="F14" i="179"/>
  <c r="F13" i="179"/>
  <c r="F12" i="179"/>
  <c r="F11" i="179"/>
  <c r="F10" i="179"/>
  <c r="F9" i="179"/>
  <c r="F8" i="179"/>
  <c r="F7" i="179"/>
  <c r="F5" i="179"/>
  <c r="E31" i="77"/>
  <c r="D31" i="77"/>
  <c r="C31" i="77"/>
  <c r="B31" i="77"/>
  <c r="E29" i="77"/>
  <c r="E28" i="77"/>
  <c r="E27" i="77"/>
  <c r="E26" i="77"/>
  <c r="E25" i="77"/>
  <c r="E24" i="77"/>
  <c r="E23" i="77"/>
  <c r="E22" i="77"/>
  <c r="D22" i="77"/>
  <c r="C22" i="77"/>
  <c r="B22" i="77"/>
  <c r="E21" i="77"/>
  <c r="E20" i="77"/>
  <c r="E18" i="77"/>
  <c r="E17" i="77"/>
  <c r="E16" i="77"/>
  <c r="E15" i="77"/>
  <c r="E14" i="77"/>
  <c r="E13" i="77"/>
  <c r="E12" i="77"/>
  <c r="E11" i="77"/>
  <c r="E10" i="77"/>
  <c r="E9" i="77"/>
  <c r="E7" i="77"/>
  <c r="E6" i="77"/>
  <c r="E5" i="77"/>
  <c r="D5" i="77"/>
  <c r="C5" i="77"/>
  <c r="B5" i="77"/>
</calcChain>
</file>

<file path=xl/sharedStrings.xml><?xml version="1.0" encoding="utf-8"?>
<sst xmlns="http://schemas.openxmlformats.org/spreadsheetml/2006/main" count="4941" uniqueCount="1916">
  <si>
    <t>目  录</t>
  </si>
  <si>
    <t>第一部分  一般公共预算</t>
  </si>
  <si>
    <t>1、</t>
  </si>
  <si>
    <t>2024年南江县地方一般公共预算收入执行表……………………………………………………</t>
  </si>
  <si>
    <t>2、</t>
  </si>
  <si>
    <t>2024年南江县一般公共预算支出执行表………………………………………………………………</t>
  </si>
  <si>
    <t>3、</t>
  </si>
  <si>
    <t>2024年南江县一般公共预算收支执行平衡表………………………………………………</t>
  </si>
  <si>
    <t>4、</t>
  </si>
  <si>
    <t>2024年南江县本级地方一般公共预算收入执行表……………………………………</t>
  </si>
  <si>
    <t>5、</t>
  </si>
  <si>
    <t>2024年南江县本级一般公共预算支出执行表…………………………………………</t>
  </si>
  <si>
    <t>6、</t>
  </si>
  <si>
    <t>2024年南江县本级一般公共预算收支执行平衡表……………………………………………</t>
  </si>
  <si>
    <t>7、</t>
  </si>
  <si>
    <t>2024年南江县本级一般公共预算经济分类科目支出执行表…………………………………………</t>
  </si>
  <si>
    <r>
      <rPr>
        <sz val="12"/>
        <rFont val="宋体"/>
        <family val="3"/>
        <charset val="134"/>
      </rPr>
      <t>8</t>
    </r>
    <r>
      <rPr>
        <sz val="12"/>
        <rFont val="宋体"/>
        <family val="3"/>
        <charset val="134"/>
      </rPr>
      <t>、</t>
    </r>
  </si>
  <si>
    <t>2024年南江县本级一般公共预算经济分类科目基本支出执行表…………………………………</t>
  </si>
  <si>
    <t>9、</t>
  </si>
  <si>
    <t>2024年省对南江县一般公共预算转移支付执行表…………………………………………</t>
  </si>
  <si>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、</t>
    </r>
  </si>
  <si>
    <t>2024年县对扩权镇一般公共预算转移支付执行表………………………………………………</t>
  </si>
  <si>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、</t>
    </r>
  </si>
  <si>
    <t>2024年南江县预算内基本建设支出执行表………………………………………………</t>
  </si>
  <si>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、</t>
    </r>
  </si>
  <si>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、</t>
    </r>
  </si>
  <si>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、</t>
    </r>
  </si>
  <si>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、</t>
    </r>
  </si>
  <si>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6</t>
    </r>
    <r>
      <rPr>
        <sz val="12"/>
        <rFont val="宋体"/>
        <family val="3"/>
        <charset val="134"/>
      </rPr>
      <t>、</t>
    </r>
  </si>
  <si>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>、</t>
    </r>
  </si>
  <si>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8</t>
    </r>
    <r>
      <rPr>
        <sz val="12"/>
        <rFont val="宋体"/>
        <family val="3"/>
        <charset val="134"/>
      </rPr>
      <t>、</t>
    </r>
  </si>
  <si>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9</t>
    </r>
    <r>
      <rPr>
        <sz val="12"/>
        <rFont val="宋体"/>
        <family val="3"/>
        <charset val="134"/>
      </rPr>
      <t>、</t>
    </r>
  </si>
  <si>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、</t>
    </r>
  </si>
  <si>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、</t>
    </r>
  </si>
  <si>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、</t>
    </r>
  </si>
  <si>
    <t>第二部分  政府性基金预算</t>
  </si>
  <si>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、</t>
    </r>
  </si>
  <si>
    <t>2024年南江县政府性基金预算收入执行表………………………………………………………</t>
  </si>
  <si>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、</t>
    </r>
  </si>
  <si>
    <t>2024年南江县政府性基金预算支出执行表……………………………………………………</t>
  </si>
  <si>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、</t>
    </r>
  </si>
  <si>
    <t>2024年南江县政府性基金预算收支执行平衡表…………………………………………………</t>
  </si>
  <si>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6</t>
    </r>
    <r>
      <rPr>
        <sz val="12"/>
        <rFont val="宋体"/>
        <family val="3"/>
        <charset val="134"/>
      </rPr>
      <t>、</t>
    </r>
  </si>
  <si>
    <t>2024年南江县本级政府性基金预算收入执行表…………………………………………………</t>
  </si>
  <si>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>、</t>
    </r>
  </si>
  <si>
    <t>2024年南江县本级政府性基金预算支出执行表…………………………………………………</t>
  </si>
  <si>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8</t>
    </r>
    <r>
      <rPr>
        <sz val="12"/>
        <rFont val="宋体"/>
        <family val="3"/>
        <charset val="134"/>
      </rPr>
      <t>、</t>
    </r>
  </si>
  <si>
    <t>2024年南江县本级政府性基金预算收支执行平衡表……………………………………………</t>
  </si>
  <si>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9</t>
    </r>
    <r>
      <rPr>
        <sz val="12"/>
        <rFont val="宋体"/>
        <family val="3"/>
        <charset val="134"/>
      </rPr>
      <t>、</t>
    </r>
  </si>
  <si>
    <t>2024年省对南江县政府性基金预算转移支付执行表……………………………………………………</t>
  </si>
  <si>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、</t>
    </r>
  </si>
  <si>
    <t>2024年县对扩权镇政府性基金预算转移支付执行表……………………………………………………</t>
  </si>
  <si>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、</t>
    </r>
  </si>
  <si>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、</t>
    </r>
  </si>
  <si>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、</t>
    </r>
  </si>
  <si>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、</t>
    </r>
  </si>
  <si>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、</t>
    </r>
  </si>
  <si>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6</t>
    </r>
    <r>
      <rPr>
        <sz val="12"/>
        <rFont val="宋体"/>
        <family val="3"/>
        <charset val="134"/>
      </rPr>
      <t>、</t>
    </r>
  </si>
  <si>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>、</t>
    </r>
  </si>
  <si>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8</t>
    </r>
    <r>
      <rPr>
        <sz val="12"/>
        <rFont val="宋体"/>
        <family val="3"/>
        <charset val="134"/>
      </rPr>
      <t>、</t>
    </r>
  </si>
  <si>
    <t>第三部分  国有资本经营预算</t>
  </si>
  <si>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9</t>
    </r>
    <r>
      <rPr>
        <sz val="12"/>
        <rFont val="宋体"/>
        <family val="3"/>
        <charset val="134"/>
      </rPr>
      <t>、</t>
    </r>
  </si>
  <si>
    <t>2024年南江县国有资本经营预算收入执行表……………………………………………………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</si>
  <si>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、</t>
    </r>
  </si>
  <si>
    <t>2024年南江县国有资本经营预算支出执行表……………………………………………………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</si>
  <si>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、</t>
    </r>
  </si>
  <si>
    <t>2024年南江县国有资本经营预算收支执行平衡表…………………………………………………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</si>
  <si>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、</t>
    </r>
  </si>
  <si>
    <t>2024年南江县本级国有资本经营预算收入执行表……………………………………………………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</si>
  <si>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、</t>
    </r>
  </si>
  <si>
    <t>2024年南江县本级国有资本经营预算支出执行表……………………………………………………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</si>
  <si>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、</t>
    </r>
  </si>
  <si>
    <t>2024年南江县本级国有资本经营预算收支执行平衡表…………………………………………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</si>
  <si>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、</t>
    </r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</si>
  <si>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6</t>
    </r>
    <r>
      <rPr>
        <sz val="12"/>
        <rFont val="宋体"/>
        <family val="3"/>
        <charset val="134"/>
      </rPr>
      <t>、</t>
    </r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</si>
  <si>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>、</t>
    </r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</si>
  <si>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8</t>
    </r>
    <r>
      <rPr>
        <sz val="12"/>
        <rFont val="宋体"/>
        <family val="3"/>
        <charset val="134"/>
      </rPr>
      <t>、</t>
    </r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</si>
  <si>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9</t>
    </r>
    <r>
      <rPr>
        <sz val="12"/>
        <rFont val="宋体"/>
        <family val="3"/>
        <charset val="134"/>
      </rPr>
      <t>、</t>
    </r>
  </si>
  <si>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、</t>
    </r>
  </si>
  <si>
    <t>第四部分  政府债务</t>
  </si>
  <si>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1、</t>
    </r>
  </si>
  <si>
    <t>2024年南江县地方政府债务限额变动表…………………………………………………………</t>
  </si>
  <si>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2、</t>
    </r>
  </si>
  <si>
    <t>2024年南江县地方政府债务余额变动表…………………………………………………………</t>
  </si>
  <si>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3、</t>
    </r>
  </si>
  <si>
    <t>2024年南江县新增债券安排情况表…………………………………………………………</t>
  </si>
  <si>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4、</t>
    </r>
  </si>
  <si>
    <t>2024年南江县地方政府债务相关情况表…………………………………………………………</t>
  </si>
  <si>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5、</t>
    </r>
  </si>
  <si>
    <t>2024年南江县地方政府专项债务情况表………………………………………………………………</t>
  </si>
  <si>
    <t>表一</t>
  </si>
  <si>
    <r>
      <rPr>
        <b/>
        <sz val="18"/>
        <rFont val="Times New Roman"/>
        <family val="1"/>
      </rPr>
      <t>2024</t>
    </r>
    <r>
      <rPr>
        <b/>
        <sz val="18"/>
        <rFont val="宋体"/>
        <family val="3"/>
        <charset val="134"/>
      </rPr>
      <t>年南江县地方一般公共预算收入执行表</t>
    </r>
  </si>
  <si>
    <t>单位：万元，%</t>
  </si>
  <si>
    <t>预算科目</t>
  </si>
  <si>
    <t>年初
预算数</t>
  </si>
  <si>
    <t>变动
预算数</t>
  </si>
  <si>
    <t>执行数</t>
  </si>
  <si>
    <t>为预算</t>
  </si>
  <si>
    <t>为上年
决算</t>
  </si>
  <si>
    <t>一、税收收入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</si>
  <si>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</si>
  <si>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</si>
  <si>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</si>
  <si>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</si>
  <si>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</si>
  <si>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</si>
  <si>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</si>
  <si>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</si>
  <si>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</si>
  <si>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</si>
  <si>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</si>
  <si>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</si>
  <si>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</si>
  <si>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</si>
  <si>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</si>
  <si>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</si>
  <si>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</si>
  <si>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</si>
  <si>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</si>
  <si>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</si>
  <si>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r>
      <rPr>
        <sz val="11"/>
        <rFont val="方正仿宋_GBK"/>
        <charset val="134"/>
      </rPr>
      <t xml:space="preserve">    国有资源（资产）有偿使</t>
    </r>
    <r>
      <rPr>
        <sz val="11"/>
        <rFont val="方正仿宋_GBK"/>
        <charset val="134"/>
      </rPr>
      <t>用收入</t>
    </r>
  </si>
  <si>
    <t xml:space="preserve">    捐赠收入</t>
  </si>
  <si>
    <t xml:space="preserve">    政府住房基金收入</t>
  </si>
  <si>
    <t xml:space="preserve">    其他收入</t>
  </si>
  <si>
    <t xml:space="preserve"> </t>
  </si>
  <si>
    <t>一般公共预算收入合计</t>
  </si>
  <si>
    <t>表二</t>
  </si>
  <si>
    <t>2024年南江县一般公共预算支出执行表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</si>
  <si>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</si>
  <si>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</si>
  <si>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</si>
  <si>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</si>
  <si>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</si>
  <si>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</si>
  <si>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</si>
  <si>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</si>
  <si>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</si>
  <si>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</si>
  <si>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</si>
  <si>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</si>
  <si>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</si>
  <si>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</si>
  <si>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</si>
  <si>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</si>
  <si>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</si>
  <si>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</si>
  <si>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</si>
  <si>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</si>
  <si>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</si>
  <si>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</si>
  <si>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</si>
  <si>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二十四、债务付息支出</t>
  </si>
  <si>
    <t>二十五、债务发行费用支出</t>
  </si>
  <si>
    <t>一般公共预算支出合计</t>
  </si>
  <si>
    <t>表三</t>
  </si>
  <si>
    <t>2024年南江县一般公共预算收支执行平衡表</t>
  </si>
  <si>
    <t xml:space="preserve">                                 单位：万元</t>
  </si>
  <si>
    <t>收  入</t>
  </si>
  <si>
    <t>支   出</t>
  </si>
  <si>
    <t>地方一般公共预算收入</t>
  </si>
  <si>
    <t>一般公共预算支出</t>
  </si>
  <si>
    <t>转移性收入</t>
  </si>
  <si>
    <t>转移性支出</t>
  </si>
  <si>
    <t xml:space="preserve">  上级补助收入</t>
  </si>
  <si>
    <t xml:space="preserve">  上解支出</t>
  </si>
  <si>
    <t xml:space="preserve">    返还性收入</t>
  </si>
  <si>
    <t xml:space="preserve">    体制上解支出</t>
  </si>
  <si>
    <t xml:space="preserve">    一般性转移支付收入</t>
  </si>
  <si>
    <t xml:space="preserve">    专项上解支出</t>
  </si>
  <si>
    <t xml:space="preserve">    专项转移支付收入</t>
  </si>
  <si>
    <t xml:space="preserve">  调出资金</t>
  </si>
  <si>
    <t xml:space="preserve">  上年结余收入</t>
  </si>
  <si>
    <t xml:space="preserve">  补充预算周转金</t>
  </si>
  <si>
    <t xml:space="preserve">  调入资金</t>
  </si>
  <si>
    <t xml:space="preserve">  拨付国债转贷资金数</t>
  </si>
  <si>
    <t xml:space="preserve">    从政府性基金预算调入</t>
  </si>
  <si>
    <t xml:space="preserve">  国债转贷资金结余</t>
  </si>
  <si>
    <t xml:space="preserve">    从国有资本经营预算调入</t>
  </si>
  <si>
    <t xml:space="preserve">  安排预算稳定调节基金</t>
  </si>
  <si>
    <t xml:space="preserve">    从其他资金调入</t>
  </si>
  <si>
    <t xml:space="preserve">  区域间转移性支出</t>
  </si>
  <si>
    <t xml:space="preserve">  动用预算稳定调节基金</t>
  </si>
  <si>
    <t xml:space="preserve">    援助其他地区援助支出</t>
  </si>
  <si>
    <t xml:space="preserve">  区域间转移性收入</t>
  </si>
  <si>
    <t xml:space="preserve">    生态保护补偿转移性支出</t>
  </si>
  <si>
    <t xml:space="preserve">    接受其他地区援助收入</t>
  </si>
  <si>
    <t xml:space="preserve">    土地指标调剂转移性支出</t>
  </si>
  <si>
    <t xml:space="preserve">    生态保护补偿转移性收入</t>
  </si>
  <si>
    <t xml:space="preserve">    其他转移性支出</t>
  </si>
  <si>
    <t xml:space="preserve">    土地指标调剂转移性收入</t>
  </si>
  <si>
    <t>债务还本支出</t>
  </si>
  <si>
    <t xml:space="preserve">    其他转移性收入</t>
  </si>
  <si>
    <t xml:space="preserve">  地方政府一般债券还本支出</t>
  </si>
  <si>
    <t xml:space="preserve">  债务转贷收入</t>
  </si>
  <si>
    <t xml:space="preserve">  地方政府向外国政府借款还本支出</t>
  </si>
  <si>
    <t xml:space="preserve">    地方政府一般债务转贷收入</t>
  </si>
  <si>
    <t xml:space="preserve">  地方政府向国际组织借款还本支出</t>
  </si>
  <si>
    <t xml:space="preserve">      新增一般债券收入</t>
  </si>
  <si>
    <t xml:space="preserve">  地方政府其他一般债务还本支出</t>
  </si>
  <si>
    <t xml:space="preserve">      再融资一般债券收入</t>
  </si>
  <si>
    <t>年终结余</t>
  </si>
  <si>
    <t xml:space="preserve">    地方政府向国际组织借款转贷收入</t>
  </si>
  <si>
    <t xml:space="preserve">  其中：结转下年支出</t>
  </si>
  <si>
    <t>收 入 总 计</t>
  </si>
  <si>
    <t>支 出 总 计</t>
  </si>
  <si>
    <t>表四</t>
  </si>
  <si>
    <t>2024年南江县本级地方一般公共预算收入执行表</t>
  </si>
  <si>
    <t>调整
预算数</t>
  </si>
  <si>
    <t>表五</t>
  </si>
  <si>
    <t>2024年南江县本级一般公共预算支出执行表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</si>
  <si>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</si>
  <si>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</si>
  <si>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</si>
  <si>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</si>
  <si>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</si>
  <si>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</si>
  <si>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</si>
  <si>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</si>
  <si>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</si>
  <si>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</si>
  <si>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</si>
  <si>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</si>
  <si>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</si>
  <si>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</si>
  <si>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</si>
  <si>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</si>
  <si>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</si>
  <si>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政府办公厅（室）及相关机构事务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</si>
  <si>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</si>
  <si>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</si>
  <si>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</si>
  <si>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参事事务</t>
  </si>
  <si>
    <t xml:space="preserve">    其他政府办公厅（室）及相关机构事务支出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</si>
  <si>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</si>
  <si>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</si>
  <si>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</si>
  <si>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</si>
  <si>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</si>
  <si>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</si>
  <si>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</si>
  <si>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</si>
  <si>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</si>
  <si>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</si>
  <si>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</si>
  <si>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</si>
  <si>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</si>
  <si>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</si>
  <si>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</si>
  <si>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</si>
  <si>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</si>
  <si>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</si>
  <si>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</si>
  <si>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</si>
  <si>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</si>
  <si>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</si>
  <si>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</si>
  <si>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</si>
  <si>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</si>
  <si>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</si>
  <si>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</si>
  <si>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</si>
  <si>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</si>
  <si>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</si>
  <si>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</si>
  <si>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</si>
  <si>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</si>
  <si>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</si>
  <si>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</si>
  <si>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</si>
  <si>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</si>
  <si>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</si>
  <si>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</si>
  <si>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</si>
  <si>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</si>
  <si>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</si>
  <si>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</si>
  <si>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</si>
  <si>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</si>
  <si>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</si>
  <si>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</si>
  <si>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</si>
  <si>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</si>
  <si>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</si>
  <si>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</si>
  <si>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</si>
  <si>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</si>
  <si>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r>
      <rPr>
        <sz val="11"/>
        <rFont val="方正仿宋_GBK"/>
        <charset val="134"/>
      </rPr>
      <t xml:space="preserve"> </t>
    </r>
    <r>
      <rPr>
        <sz val="11"/>
        <rFont val="方正仿宋_GBK"/>
        <charset val="134"/>
      </rPr>
      <t xml:space="preserve">   </t>
    </r>
    <r>
      <rPr>
        <sz val="11"/>
        <rFont val="方正仿宋_GBK"/>
        <charset val="134"/>
      </rPr>
      <t>商标管理</t>
    </r>
  </si>
  <si>
    <r>
      <rPr>
        <sz val="11"/>
        <rFont val="方正仿宋_GBK"/>
        <charset val="134"/>
      </rPr>
      <t xml:space="preserve"> </t>
    </r>
    <r>
      <rPr>
        <sz val="11"/>
        <rFont val="方正仿宋_GBK"/>
        <charset val="134"/>
      </rPr>
      <t xml:space="preserve">   </t>
    </r>
    <r>
      <rPr>
        <sz val="11"/>
        <rFont val="方正仿宋_GBK"/>
        <charset val="134"/>
      </rPr>
      <t>原产地地理标志管理</t>
    </r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</si>
  <si>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</si>
  <si>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</si>
  <si>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</si>
  <si>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</si>
  <si>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</si>
  <si>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</si>
  <si>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</si>
  <si>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</si>
  <si>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</si>
  <si>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</si>
  <si>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</si>
  <si>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</si>
  <si>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</si>
  <si>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</si>
  <si>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r>
      <rPr>
        <sz val="11"/>
        <rFont val="方正仿宋_GBK"/>
        <charset val="134"/>
      </rPr>
      <t xml:space="preserve"> </t>
    </r>
    <r>
      <rPr>
        <sz val="11"/>
        <rFont val="方正仿宋_GBK"/>
        <charset val="134"/>
      </rPr>
      <t xml:space="preserve">   </t>
    </r>
    <r>
      <rPr>
        <sz val="11"/>
        <rFont val="方正仿宋_GBK"/>
        <charset val="134"/>
      </rPr>
      <t>工会事务</t>
    </r>
  </si>
  <si>
    <t xml:space="preserve">    其他群众团体事务支出</t>
  </si>
  <si>
    <t xml:space="preserve">  党委办公厅（室）及相关机构事务</t>
  </si>
  <si>
    <t xml:space="preserve">    专项业务</t>
  </si>
  <si>
    <t xml:space="preserve">    其他党委办公厅（室）及相关机构事务支出</t>
  </si>
  <si>
    <t xml:space="preserve">  组织事务</t>
  </si>
  <si>
    <r>
      <rPr>
        <sz val="11"/>
        <rFont val="方正仿宋_GBK"/>
        <charset val="134"/>
      </rPr>
      <t xml:space="preserve"> </t>
    </r>
    <r>
      <rPr>
        <sz val="11"/>
        <rFont val="方正仿宋_GBK"/>
        <charset val="134"/>
      </rPr>
      <t xml:space="preserve">   </t>
    </r>
    <r>
      <rPr>
        <sz val="11"/>
        <rFont val="方正仿宋_GBK"/>
        <charset val="134"/>
      </rPr>
      <t>公务员事务</t>
    </r>
  </si>
  <si>
    <t xml:space="preserve">    其他组织事务支出</t>
  </si>
  <si>
    <t xml:space="preserve">  宣传事务</t>
  </si>
  <si>
    <r>
      <rPr>
        <sz val="11"/>
        <rFont val="方正仿宋_GBK"/>
        <charset val="134"/>
      </rPr>
      <t xml:space="preserve"> </t>
    </r>
    <r>
      <rPr>
        <sz val="11"/>
        <rFont val="方正仿宋_GBK"/>
        <charset val="134"/>
      </rPr>
      <t xml:space="preserve">   </t>
    </r>
    <r>
      <rPr>
        <sz val="11"/>
        <rFont val="方正仿宋_GBK"/>
        <charset val="134"/>
      </rPr>
      <t>宣传管理</t>
    </r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</si>
  <si>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</si>
  <si>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</si>
  <si>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</si>
  <si>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</si>
  <si>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</si>
  <si>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</si>
  <si>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</si>
  <si>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</t>
  </si>
  <si>
    <t xml:space="preserve">    其他共产党事务支出</t>
  </si>
  <si>
    <t xml:space="preserve">  网信事务</t>
  </si>
  <si>
    <r>
      <rPr>
        <sz val="11"/>
        <rFont val="方正仿宋_GBK"/>
        <charset val="134"/>
      </rPr>
      <t xml:space="preserve"> </t>
    </r>
    <r>
      <rPr>
        <sz val="11"/>
        <rFont val="方正仿宋_GBK"/>
        <charset val="134"/>
      </rPr>
      <t xml:space="preserve">   </t>
    </r>
    <r>
      <rPr>
        <sz val="11"/>
        <rFont val="方正仿宋_GBK"/>
        <charset val="134"/>
      </rPr>
      <t>行政运行</t>
    </r>
  </si>
  <si>
    <r>
      <rPr>
        <sz val="11"/>
        <rFont val="方正仿宋_GBK"/>
        <charset val="134"/>
      </rPr>
      <t xml:space="preserve"> </t>
    </r>
    <r>
      <rPr>
        <sz val="11"/>
        <rFont val="方正仿宋_GBK"/>
        <charset val="134"/>
      </rPr>
      <t xml:space="preserve">   </t>
    </r>
    <r>
      <rPr>
        <sz val="11"/>
        <rFont val="方正仿宋_GBK"/>
        <charset val="134"/>
      </rPr>
      <t>信息安全事务</t>
    </r>
  </si>
  <si>
    <r>
      <rPr>
        <sz val="11"/>
        <rFont val="方正仿宋_GBK"/>
        <charset val="134"/>
      </rPr>
      <t xml:space="preserve"> </t>
    </r>
    <r>
      <rPr>
        <sz val="11"/>
        <rFont val="方正仿宋_GBK"/>
        <charset val="134"/>
      </rPr>
      <t xml:space="preserve">   </t>
    </r>
    <r>
      <rPr>
        <sz val="11"/>
        <rFont val="方正仿宋_GBK"/>
        <charset val="134"/>
      </rPr>
      <t>其他网信事务支出</t>
    </r>
  </si>
  <si>
    <t xml:space="preserve">  市场监督管理事务支出</t>
  </si>
  <si>
    <r>
      <rPr>
        <sz val="11"/>
        <rFont val="方正仿宋_GBK"/>
        <charset val="134"/>
      </rPr>
      <t xml:space="preserve"> </t>
    </r>
    <r>
      <rPr>
        <sz val="11"/>
        <rFont val="方正仿宋_GBK"/>
        <charset val="134"/>
      </rPr>
      <t xml:space="preserve">   </t>
    </r>
    <r>
      <rPr>
        <sz val="11"/>
        <rFont val="方正仿宋_GBK"/>
        <charset val="134"/>
      </rPr>
      <t>机关服务</t>
    </r>
  </si>
  <si>
    <r>
      <rPr>
        <sz val="11"/>
        <rFont val="方正仿宋_GBK"/>
        <charset val="134"/>
      </rPr>
      <t xml:space="preserve">    </t>
    </r>
    <r>
      <rPr>
        <sz val="11"/>
        <rFont val="方正仿宋_GBK"/>
        <charset val="134"/>
      </rPr>
      <t>市场主体管理</t>
    </r>
  </si>
  <si>
    <r>
      <rPr>
        <sz val="11"/>
        <rFont val="方正仿宋_GBK"/>
        <charset val="134"/>
      </rPr>
      <t xml:space="preserve">    </t>
    </r>
    <r>
      <rPr>
        <sz val="11"/>
        <rFont val="方正仿宋_GBK"/>
        <charset val="134"/>
      </rPr>
      <t>市场秩序执法</t>
    </r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</si>
  <si>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</si>
  <si>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</si>
  <si>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</si>
  <si>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</si>
  <si>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</si>
  <si>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</si>
  <si>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</si>
  <si>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社会工作事务</t>
  </si>
  <si>
    <t xml:space="preserve">    其他社会工作事务支出</t>
  </si>
  <si>
    <t xml:space="preserve">  信访事务</t>
  </si>
  <si>
    <t xml:space="preserve">    信访业务</t>
  </si>
  <si>
    <t xml:space="preserve">    其他信访事务支出</t>
  </si>
  <si>
    <r>
      <rPr>
        <b/>
        <sz val="11"/>
        <rFont val="方正仿宋_GBK"/>
        <charset val="134"/>
      </rPr>
      <t xml:space="preserve"> </t>
    </r>
    <r>
      <rPr>
        <b/>
        <sz val="11"/>
        <rFont val="方正仿宋_GBK"/>
        <charset val="134"/>
      </rPr>
      <t xml:space="preserve"> </t>
    </r>
    <r>
      <rPr>
        <b/>
        <sz val="11"/>
        <rFont val="方正仿宋_GBK"/>
        <charset val="134"/>
      </rPr>
      <t>其他一般公共服务支出</t>
    </r>
  </si>
  <si>
    <t xml:space="preserve">    国家赔偿费用支出</t>
  </si>
  <si>
    <t xml:space="preserve">    其他一般公共服务支出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</si>
  <si>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</si>
  <si>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</si>
  <si>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</si>
  <si>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驻外使领馆（团、处）</t>
  </si>
  <si>
    <t xml:space="preserve">    其他驻外机构支出</t>
  </si>
  <si>
    <t xml:space="preserve">  对外援助</t>
  </si>
  <si>
    <t xml:space="preserve">    援助优惠贷款贴息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</si>
  <si>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</si>
  <si>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</si>
  <si>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</si>
  <si>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</si>
  <si>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</si>
  <si>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</si>
  <si>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</si>
  <si>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</si>
  <si>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</si>
  <si>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</si>
  <si>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</si>
  <si>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</si>
  <si>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</t>
  </si>
  <si>
    <t xml:space="preserve">    对外宣传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</si>
  <si>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</si>
  <si>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</si>
  <si>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</si>
  <si>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</si>
  <si>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</si>
  <si>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</si>
  <si>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</si>
  <si>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</t>
  </si>
  <si>
    <t xml:space="preserve">    其他外交支出</t>
  </si>
  <si>
    <t xml:space="preserve">  军费</t>
  </si>
  <si>
    <t xml:space="preserve">    现役部队</t>
  </si>
  <si>
    <t xml:space="preserve">    预备役部队</t>
  </si>
  <si>
    <t xml:space="preserve">    其他军费支出</t>
  </si>
  <si>
    <t xml:space="preserve">  国防科研事业</t>
  </si>
  <si>
    <t xml:space="preserve">    国防科研事业</t>
  </si>
  <si>
    <t xml:space="preserve">  专项工程</t>
  </si>
  <si>
    <t xml:space="preserve">    专项工程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</si>
  <si>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</si>
  <si>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</si>
  <si>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</si>
  <si>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</si>
  <si>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</si>
  <si>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民兵</t>
  </si>
  <si>
    <t xml:space="preserve">    边海防</t>
  </si>
  <si>
    <t xml:space="preserve">    其他国防动员支出</t>
  </si>
  <si>
    <t xml:space="preserve">  其他国防支出</t>
  </si>
  <si>
    <t xml:space="preserve">    其他国防支出</t>
  </si>
  <si>
    <t xml:space="preserve">  武装警察</t>
  </si>
  <si>
    <t xml:space="preserve">    武装警察部队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</si>
  <si>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</si>
  <si>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</si>
  <si>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</si>
  <si>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</si>
  <si>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</si>
  <si>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</si>
  <si>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</si>
  <si>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</si>
  <si>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</si>
  <si>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</si>
  <si>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</si>
  <si>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r>
      <rPr>
        <sz val="11"/>
        <rFont val="方正仿宋_GBK"/>
        <charset val="134"/>
      </rPr>
      <t xml:space="preserve"> </t>
    </r>
    <r>
      <rPr>
        <sz val="11"/>
        <rFont val="方正仿宋_GBK"/>
        <charset val="134"/>
      </rPr>
      <t xml:space="preserve">   “两房”建设</t>
    </r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</si>
  <si>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</si>
  <si>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</si>
  <si>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</si>
  <si>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</si>
  <si>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</si>
  <si>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</si>
  <si>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</si>
  <si>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</si>
  <si>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</si>
  <si>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</si>
  <si>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</si>
  <si>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</si>
  <si>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</si>
  <si>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</si>
  <si>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法治建设</t>
  </si>
  <si>
    <t xml:space="preserve">    其他司法支出</t>
  </si>
  <si>
    <t xml:space="preserve">  监狱</t>
  </si>
  <si>
    <t xml:space="preserve">    罪犯生活及医疗卫生</t>
  </si>
  <si>
    <t xml:space="preserve">    监狱业务及罪犯改造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</si>
  <si>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</si>
  <si>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</si>
  <si>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</si>
  <si>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</si>
  <si>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</si>
  <si>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</si>
  <si>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</si>
  <si>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</si>
  <si>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</si>
  <si>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</si>
  <si>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</si>
  <si>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</si>
  <si>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</si>
  <si>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</si>
  <si>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</t>
  </si>
  <si>
    <t xml:space="preserve">    国家司法救助支出</t>
  </si>
  <si>
    <t xml:space="preserve">    其他公共安全支出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</si>
  <si>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</si>
  <si>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</si>
  <si>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</si>
  <si>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</si>
  <si>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</si>
  <si>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</si>
  <si>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</si>
  <si>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</si>
  <si>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</si>
  <si>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</si>
  <si>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</si>
  <si>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</si>
  <si>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</si>
  <si>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</si>
  <si>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</si>
  <si>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</si>
  <si>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</si>
  <si>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</si>
  <si>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</si>
  <si>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</si>
  <si>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</si>
  <si>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</si>
  <si>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</si>
  <si>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</si>
  <si>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</si>
  <si>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</si>
  <si>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</si>
  <si>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</si>
  <si>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</si>
  <si>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</si>
  <si>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</si>
  <si>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</si>
  <si>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</si>
  <si>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</si>
  <si>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</si>
  <si>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</si>
  <si>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</si>
  <si>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</si>
  <si>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</si>
  <si>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</si>
  <si>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</si>
  <si>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</si>
  <si>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</si>
  <si>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</si>
  <si>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</si>
  <si>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</si>
  <si>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</t>
  </si>
  <si>
    <t xml:space="preserve">    其他教育支出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</si>
  <si>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</si>
  <si>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</si>
  <si>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</si>
  <si>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</si>
  <si>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</si>
  <si>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</si>
  <si>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</si>
  <si>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</si>
  <si>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</si>
  <si>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</si>
  <si>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</si>
  <si>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</si>
  <si>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</si>
  <si>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</si>
  <si>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</si>
  <si>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</si>
  <si>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</si>
  <si>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</si>
  <si>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</si>
  <si>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</si>
  <si>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</si>
  <si>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</si>
  <si>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</si>
  <si>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</si>
  <si>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</si>
  <si>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</si>
  <si>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</si>
  <si>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</si>
  <si>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</si>
  <si>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</si>
  <si>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</si>
  <si>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</si>
  <si>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</si>
  <si>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</si>
  <si>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</si>
  <si>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</si>
  <si>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</si>
  <si>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</si>
  <si>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</si>
  <si>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</si>
  <si>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</si>
  <si>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</si>
  <si>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r>
      <rPr>
        <sz val="11"/>
        <rFont val="方正仿宋_GBK"/>
        <charset val="134"/>
      </rPr>
      <t xml:space="preserve"> </t>
    </r>
    <r>
      <rPr>
        <sz val="11"/>
        <rFont val="方正仿宋_GBK"/>
        <charset val="134"/>
      </rPr>
      <t xml:space="preserve">   其他科技重大项目</t>
    </r>
  </si>
  <si>
    <t xml:space="preserve">  其他科学技术支出</t>
  </si>
  <si>
    <t xml:space="preserve">    科技奖励</t>
  </si>
  <si>
    <t xml:space="preserve">    核应急</t>
  </si>
  <si>
    <t xml:space="preserve">    转制科研机构</t>
  </si>
  <si>
    <t xml:space="preserve">    其他科学技术支出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</si>
  <si>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</si>
  <si>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</si>
  <si>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</si>
  <si>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</si>
  <si>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</si>
  <si>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</si>
  <si>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</si>
  <si>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</si>
  <si>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</si>
  <si>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</si>
  <si>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</si>
  <si>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</si>
  <si>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</si>
  <si>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</si>
  <si>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</si>
  <si>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</si>
  <si>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</si>
  <si>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</si>
  <si>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</si>
  <si>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</si>
  <si>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</si>
  <si>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</si>
  <si>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</si>
  <si>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</si>
  <si>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</si>
  <si>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</si>
  <si>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</si>
  <si>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</si>
  <si>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</si>
  <si>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</si>
  <si>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</si>
  <si>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</si>
  <si>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</si>
  <si>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</si>
  <si>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</si>
  <si>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</si>
  <si>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</si>
  <si>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</t>
  </si>
  <si>
    <t xml:space="preserve">    宣传文化发展专项支出</t>
  </si>
  <si>
    <t xml:space="preserve">    文化产业发展专项支出</t>
  </si>
  <si>
    <t xml:space="preserve">    其他文化旅游体育与传媒支出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</si>
  <si>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</si>
  <si>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</si>
  <si>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</si>
  <si>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</si>
  <si>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</si>
  <si>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</si>
  <si>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</si>
  <si>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</si>
  <si>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</si>
  <si>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</si>
  <si>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</si>
  <si>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</si>
  <si>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</si>
  <si>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</si>
  <si>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</si>
  <si>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</si>
  <si>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</si>
  <si>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</si>
  <si>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</si>
  <si>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</si>
  <si>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</si>
  <si>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</si>
  <si>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</si>
  <si>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</si>
  <si>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</si>
  <si>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</si>
  <si>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</si>
  <si>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</si>
  <si>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</si>
  <si>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</si>
  <si>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</si>
  <si>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</si>
  <si>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</si>
  <si>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</si>
  <si>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</si>
  <si>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</si>
  <si>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</si>
  <si>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</si>
  <si>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</si>
  <si>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</si>
  <si>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</si>
  <si>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</si>
  <si>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</si>
  <si>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</si>
  <si>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</si>
  <si>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</si>
  <si>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</si>
  <si>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</si>
  <si>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</si>
  <si>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</si>
  <si>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光荣院</t>
  </si>
  <si>
    <t xml:space="preserve">    烈士纪念设施管理维护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</si>
  <si>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</si>
  <si>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</si>
  <si>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</si>
  <si>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</si>
  <si>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</si>
  <si>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</si>
  <si>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r>
      <rPr>
        <sz val="11"/>
        <rFont val="方正仿宋_GBK"/>
        <charset val="134"/>
      </rPr>
      <t xml:space="preserve"> </t>
    </r>
    <r>
      <rPr>
        <sz val="11"/>
        <rFont val="方正仿宋_GBK"/>
        <charset val="134"/>
      </rPr>
      <t xml:space="preserve">   军队转业干部安置</t>
    </r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</si>
  <si>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</si>
  <si>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</si>
  <si>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</si>
  <si>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</si>
  <si>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</si>
  <si>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</si>
  <si>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</si>
  <si>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r>
      <rPr>
        <sz val="11"/>
        <rFont val="方正仿宋_GBK"/>
        <charset val="134"/>
      </rPr>
      <t xml:space="preserve"> </t>
    </r>
    <r>
      <rPr>
        <sz val="11"/>
        <rFont val="方正仿宋_GBK"/>
        <charset val="134"/>
      </rPr>
      <t xml:space="preserve">   养老服务</t>
    </r>
  </si>
  <si>
    <t xml:space="preserve">    其他社会福利支出</t>
  </si>
  <si>
    <t xml:space="preserve">  残疾人事业</t>
  </si>
  <si>
    <t xml:space="preserve">    残疾人康复</t>
  </si>
  <si>
    <t xml:space="preserve">    残疾人就业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</si>
  <si>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</si>
  <si>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</si>
  <si>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</si>
  <si>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</si>
  <si>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</si>
  <si>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</si>
  <si>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</si>
  <si>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</si>
  <si>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</si>
  <si>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</si>
  <si>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</si>
  <si>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</si>
  <si>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</si>
  <si>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</si>
  <si>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</si>
  <si>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</si>
  <si>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</si>
  <si>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</si>
  <si>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</si>
  <si>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</si>
  <si>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</si>
  <si>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</si>
  <si>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</si>
  <si>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</si>
  <si>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</si>
  <si>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</si>
  <si>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</si>
  <si>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</si>
  <si>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</si>
  <si>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r>
      <rPr>
        <sz val="11"/>
        <rFont val="方正仿宋_GBK"/>
        <charset val="134"/>
      </rPr>
      <t xml:space="preserve"> </t>
    </r>
    <r>
      <rPr>
        <sz val="11"/>
        <rFont val="方正仿宋_GBK"/>
        <charset val="134"/>
      </rPr>
      <t xml:space="preserve">   </t>
    </r>
    <r>
      <rPr>
        <sz val="11"/>
        <rFont val="方正仿宋_GBK"/>
        <charset val="134"/>
      </rPr>
      <t>拥军优属</t>
    </r>
  </si>
  <si>
    <t xml:space="preserve">    军供保障</t>
  </si>
  <si>
    <t xml:space="preserve">    信息化建设  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</si>
  <si>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</si>
  <si>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</si>
  <si>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</si>
  <si>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</si>
  <si>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</t>
  </si>
  <si>
    <t xml:space="preserve">    其他社会保障和就业支出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</si>
  <si>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</si>
  <si>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</si>
  <si>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</si>
  <si>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</si>
  <si>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中医（民族）医院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</si>
  <si>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</si>
  <si>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</si>
  <si>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</si>
  <si>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</si>
  <si>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</si>
  <si>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</si>
  <si>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</si>
  <si>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</si>
  <si>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</si>
  <si>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r>
      <rPr>
        <sz val="11"/>
        <rFont val="方正仿宋_GBK"/>
        <charset val="134"/>
      </rPr>
      <t xml:space="preserve"> </t>
    </r>
    <r>
      <rPr>
        <sz val="11"/>
        <rFont val="方正仿宋_GBK"/>
        <charset val="134"/>
      </rPr>
      <t xml:space="preserve">   </t>
    </r>
    <r>
      <rPr>
        <sz val="11"/>
        <rFont val="方正仿宋_GBK"/>
        <charset val="134"/>
      </rPr>
      <t>康复医院</t>
    </r>
  </si>
  <si>
    <t xml:space="preserve">    优抚医院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</si>
  <si>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</si>
  <si>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</si>
  <si>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</si>
  <si>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</si>
  <si>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</si>
  <si>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</si>
  <si>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</si>
  <si>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</si>
  <si>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</si>
  <si>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</si>
  <si>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</si>
  <si>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</si>
  <si>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</si>
  <si>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</si>
  <si>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</si>
  <si>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</si>
  <si>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</si>
  <si>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</si>
  <si>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</si>
  <si>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</si>
  <si>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</si>
  <si>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</si>
  <si>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</si>
  <si>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</si>
  <si>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</si>
  <si>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</si>
  <si>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</si>
  <si>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</si>
  <si>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</si>
  <si>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</si>
  <si>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</si>
  <si>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</si>
  <si>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</si>
  <si>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</si>
  <si>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</si>
  <si>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</si>
  <si>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</si>
  <si>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医疗保险管理事务</t>
  </si>
  <si>
    <r>
      <rPr>
        <sz val="11"/>
        <rFont val="方正仿宋_GBK"/>
        <charset val="134"/>
      </rPr>
      <t xml:space="preserve"> </t>
    </r>
    <r>
      <rPr>
        <sz val="11"/>
        <rFont val="方正仿宋_GBK"/>
        <charset val="134"/>
      </rPr>
      <t xml:space="preserve">    </t>
    </r>
    <r>
      <rPr>
        <sz val="11"/>
        <rFont val="方正仿宋_GBK"/>
        <charset val="134"/>
      </rPr>
      <t>行政运行</t>
    </r>
  </si>
  <si>
    <r>
      <rPr>
        <sz val="11"/>
        <rFont val="方正仿宋_GBK"/>
        <charset val="134"/>
      </rPr>
      <t xml:space="preserve"> </t>
    </r>
    <r>
      <rPr>
        <sz val="11"/>
        <rFont val="方正仿宋_GBK"/>
        <charset val="134"/>
      </rPr>
      <t xml:space="preserve">    </t>
    </r>
    <r>
      <rPr>
        <sz val="11"/>
        <rFont val="方正仿宋_GBK"/>
        <charset val="134"/>
      </rPr>
      <t>一般行政管理事务</t>
    </r>
  </si>
  <si>
    <r>
      <rPr>
        <sz val="11"/>
        <rFont val="方正仿宋_GBK"/>
        <charset val="134"/>
      </rPr>
      <t xml:space="preserve"> </t>
    </r>
    <r>
      <rPr>
        <sz val="11"/>
        <rFont val="方正仿宋_GBK"/>
        <charset val="134"/>
      </rPr>
      <t xml:space="preserve">    </t>
    </r>
    <r>
      <rPr>
        <sz val="11"/>
        <rFont val="方正仿宋_GBK"/>
        <charset val="134"/>
      </rPr>
      <t>机关服务</t>
    </r>
  </si>
  <si>
    <r>
      <rPr>
        <sz val="11"/>
        <rFont val="方正仿宋_GBK"/>
        <charset val="134"/>
      </rPr>
      <t xml:space="preserve"> </t>
    </r>
    <r>
      <rPr>
        <sz val="11"/>
        <rFont val="方正仿宋_GBK"/>
        <charset val="134"/>
      </rPr>
      <t xml:space="preserve">    </t>
    </r>
    <r>
      <rPr>
        <sz val="11"/>
        <rFont val="方正仿宋_GBK"/>
        <charset val="134"/>
      </rPr>
      <t>信息化建设</t>
    </r>
  </si>
  <si>
    <r>
      <rPr>
        <sz val="11"/>
        <rFont val="方正仿宋_GBK"/>
        <charset val="134"/>
      </rPr>
      <t xml:space="preserve"> </t>
    </r>
    <r>
      <rPr>
        <sz val="11"/>
        <rFont val="方正仿宋_GBK"/>
        <charset val="134"/>
      </rPr>
      <t xml:space="preserve">    </t>
    </r>
    <r>
      <rPr>
        <sz val="11"/>
        <rFont val="方正仿宋_GBK"/>
        <charset val="134"/>
      </rPr>
      <t>医疗保障政策管理</t>
    </r>
  </si>
  <si>
    <t xml:space="preserve">     医疗保障经办事务</t>
  </si>
  <si>
    <t xml:space="preserve">     事业运行</t>
  </si>
  <si>
    <t xml:space="preserve">     其他医疗保障管理事务支出</t>
  </si>
  <si>
    <t xml:space="preserve">  老龄卫生健康事务</t>
  </si>
  <si>
    <t xml:space="preserve">     老龄卫生健康事务</t>
  </si>
  <si>
    <t xml:space="preserve">  中医药事务</t>
  </si>
  <si>
    <t xml:space="preserve">     行政运行</t>
  </si>
  <si>
    <t xml:space="preserve">     一般行政管理事务</t>
  </si>
  <si>
    <t xml:space="preserve">     机关服务</t>
  </si>
  <si>
    <t xml:space="preserve">     中医（民族医）药专项</t>
  </si>
  <si>
    <t xml:space="preserve">     其他中医药事务支出</t>
  </si>
  <si>
    <t xml:space="preserve">  疾病预防控制事务</t>
  </si>
  <si>
    <t xml:space="preserve">     其他疾病预防控制事务</t>
  </si>
  <si>
    <t xml:space="preserve">  其他卫生健康支出</t>
  </si>
  <si>
    <r>
      <rPr>
        <sz val="11"/>
        <rFont val="方正仿宋_GBK"/>
        <charset val="134"/>
      </rPr>
      <t xml:space="preserve">    </t>
    </r>
    <r>
      <rPr>
        <sz val="11"/>
        <rFont val="方正仿宋_GBK"/>
        <charset val="134"/>
      </rPr>
      <t xml:space="preserve"> </t>
    </r>
    <r>
      <rPr>
        <sz val="11"/>
        <rFont val="方正仿宋_GBK"/>
        <charset val="134"/>
      </rPr>
      <t>其他卫生健康支出</t>
    </r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</si>
  <si>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</si>
  <si>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</si>
  <si>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</si>
  <si>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</si>
  <si>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</si>
  <si>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</si>
  <si>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</si>
  <si>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</si>
  <si>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</si>
  <si>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</si>
  <si>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</si>
  <si>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</si>
  <si>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</si>
  <si>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</si>
  <si>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</si>
  <si>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</si>
  <si>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</si>
  <si>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</si>
  <si>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</si>
  <si>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</si>
  <si>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</si>
  <si>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</si>
  <si>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</si>
  <si>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</si>
  <si>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草原生态修复治理</t>
  </si>
  <si>
    <t xml:space="preserve">    自然保护地</t>
  </si>
  <si>
    <t xml:space="preserve">    其他自然生态保护支出</t>
  </si>
  <si>
    <t xml:space="preserve">  森林保护修复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</si>
  <si>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</si>
  <si>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</si>
  <si>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</si>
  <si>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</si>
  <si>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</si>
  <si>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</si>
  <si>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</si>
  <si>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</si>
  <si>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</si>
  <si>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</si>
  <si>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</si>
  <si>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</si>
  <si>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</t>
  </si>
  <si>
    <t xml:space="preserve">    已垦草原退耕还草</t>
  </si>
  <si>
    <t xml:space="preserve">  能源节约利用</t>
  </si>
  <si>
    <t xml:space="preserve">    能源节约利用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</si>
  <si>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</si>
  <si>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</si>
  <si>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</si>
  <si>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</si>
  <si>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</si>
  <si>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</si>
  <si>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</t>
  </si>
  <si>
    <t xml:space="preserve">    可再生能源</t>
  </si>
  <si>
    <t xml:space="preserve">  循环经济</t>
  </si>
  <si>
    <t xml:space="preserve">    循环经济</t>
  </si>
  <si>
    <t xml:space="preserve">  能源管理事务</t>
  </si>
  <si>
    <t xml:space="preserve">    能源科技装备</t>
  </si>
  <si>
    <t xml:space="preserve">    能源行业管理</t>
  </si>
  <si>
    <t xml:space="preserve">    能源管理</t>
  </si>
  <si>
    <t xml:space="preserve">    农村电网建设</t>
  </si>
  <si>
    <t xml:space="preserve">    其他能源管理事务支出</t>
  </si>
  <si>
    <t xml:space="preserve">  其他节能环保支出</t>
  </si>
  <si>
    <t xml:space="preserve">    其他节能环保支出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</si>
  <si>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</si>
  <si>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</si>
  <si>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</si>
  <si>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</si>
  <si>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</si>
  <si>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</si>
  <si>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</si>
  <si>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</si>
  <si>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</si>
  <si>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</si>
  <si>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</si>
  <si>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</si>
  <si>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</si>
  <si>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</si>
  <si>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</si>
  <si>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建设市场管理与监督</t>
  </si>
  <si>
    <t xml:space="preserve">    建设市场管理与监督</t>
  </si>
  <si>
    <t xml:space="preserve">  其他城乡社区支出</t>
  </si>
  <si>
    <t xml:space="preserve">    其他城乡社区支出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</si>
  <si>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</si>
  <si>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</si>
  <si>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</si>
  <si>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</si>
  <si>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</si>
  <si>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</si>
  <si>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</si>
  <si>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</si>
  <si>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</si>
  <si>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</si>
  <si>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</si>
  <si>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</si>
  <si>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</si>
  <si>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</si>
  <si>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</si>
  <si>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</si>
  <si>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</si>
  <si>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</si>
  <si>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渔业发展</t>
  </si>
  <si>
    <t xml:space="preserve">    对高校毕业生到基层任职补助</t>
  </si>
  <si>
    <r>
      <rPr>
        <sz val="11"/>
        <rFont val="方正仿宋_GBK"/>
        <charset val="134"/>
      </rPr>
      <t xml:space="preserve"> </t>
    </r>
    <r>
      <rPr>
        <sz val="11"/>
        <rFont val="方正仿宋_GBK"/>
        <charset val="134"/>
      </rPr>
      <t xml:space="preserve">   </t>
    </r>
    <r>
      <rPr>
        <sz val="11"/>
        <rFont val="方正仿宋_GBK"/>
        <charset val="134"/>
      </rPr>
      <t>农田建设</t>
    </r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</si>
  <si>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</si>
  <si>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</si>
  <si>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</si>
  <si>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</si>
  <si>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</si>
  <si>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</si>
  <si>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</si>
  <si>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</si>
  <si>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</si>
  <si>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</si>
  <si>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</si>
  <si>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</si>
  <si>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</si>
  <si>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</si>
  <si>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</si>
  <si>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</si>
  <si>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林业草原防灾减灾</t>
  </si>
  <si>
    <t xml:space="preserve">    草原管理</t>
  </si>
  <si>
    <t xml:space="preserve">    退耕还林还草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</si>
  <si>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</si>
  <si>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</si>
  <si>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</si>
  <si>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</si>
  <si>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</si>
  <si>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</si>
  <si>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</si>
  <si>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</si>
  <si>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</si>
  <si>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</si>
  <si>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</si>
  <si>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</si>
  <si>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</si>
  <si>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</si>
  <si>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</si>
  <si>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</si>
  <si>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</si>
  <si>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</si>
  <si>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</si>
  <si>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</si>
  <si>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</si>
  <si>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农村供水</t>
  </si>
  <si>
    <r>
      <rPr>
        <sz val="11"/>
        <rFont val="方正仿宋_GBK"/>
        <charset val="134"/>
      </rPr>
      <t xml:space="preserve"> </t>
    </r>
    <r>
      <rPr>
        <sz val="11"/>
        <rFont val="方正仿宋_GBK"/>
        <charset val="134"/>
      </rPr>
      <t xml:space="preserve">   </t>
    </r>
    <r>
      <rPr>
        <sz val="11"/>
        <rFont val="方正仿宋_GBK"/>
        <charset val="134"/>
      </rPr>
      <t>南水北调工程建设</t>
    </r>
  </si>
  <si>
    <r>
      <rPr>
        <sz val="11"/>
        <rFont val="方正仿宋_GBK"/>
        <charset val="134"/>
      </rPr>
      <t xml:space="preserve">    </t>
    </r>
    <r>
      <rPr>
        <sz val="11"/>
        <rFont val="方正仿宋_GBK"/>
        <charset val="134"/>
      </rPr>
      <t>南水北调工程管理</t>
    </r>
  </si>
  <si>
    <t xml:space="preserve">    其他水利支出</t>
  </si>
  <si>
    <t xml:space="preserve">  巩固脱贫攻坚成果衔接乡村振兴</t>
  </si>
  <si>
    <t xml:space="preserve">    农村基础设施建设</t>
  </si>
  <si>
    <t xml:space="preserve">    生产发展</t>
  </si>
  <si>
    <t xml:space="preserve">    社会发展</t>
  </si>
  <si>
    <t xml:space="preserve">    贷款奖补和贴息</t>
  </si>
  <si>
    <t xml:space="preserve">    “三西”农业建设专项补助</t>
  </si>
  <si>
    <t xml:space="preserve">    其他巩固脱贫攻坚成果衔接乡村振兴支出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</si>
  <si>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</si>
  <si>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</si>
  <si>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</si>
  <si>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</si>
  <si>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</si>
  <si>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</si>
  <si>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</si>
  <si>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</si>
  <si>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</si>
  <si>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农业保险保费补贴</t>
  </si>
  <si>
    <t xml:space="preserve">    创业担保贷款贴息及奖补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</si>
  <si>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</si>
  <si>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</si>
  <si>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</si>
  <si>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</si>
  <si>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</si>
  <si>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</t>
  </si>
  <si>
    <t xml:space="preserve">    化解其他公益性乡村债务支出</t>
  </si>
  <si>
    <t xml:space="preserve">    其他农林水支出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</si>
  <si>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</si>
  <si>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</si>
  <si>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</si>
  <si>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</si>
  <si>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</si>
  <si>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</si>
  <si>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</si>
  <si>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</si>
  <si>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</si>
  <si>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</si>
  <si>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</si>
  <si>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</si>
  <si>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</si>
  <si>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</si>
  <si>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</si>
  <si>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</si>
  <si>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</si>
  <si>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</si>
  <si>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</si>
  <si>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</si>
  <si>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</si>
  <si>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</si>
  <si>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</si>
  <si>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</si>
  <si>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</si>
  <si>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</si>
  <si>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</si>
  <si>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</si>
  <si>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</si>
  <si>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</si>
  <si>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</si>
  <si>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</si>
  <si>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邮政业支出</t>
  </si>
  <si>
    <t xml:space="preserve">    邮政普遍服务与特殊服务</t>
  </si>
  <si>
    <t xml:space="preserve">    其他邮政业支出</t>
  </si>
  <si>
    <t xml:space="preserve">  其他交通运输支出</t>
  </si>
  <si>
    <t xml:space="preserve">    公共交通运营补助</t>
  </si>
  <si>
    <t xml:space="preserve">    其他交通运输支出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</si>
  <si>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</si>
  <si>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</si>
  <si>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</si>
  <si>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</si>
  <si>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</si>
  <si>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</si>
  <si>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</si>
  <si>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</si>
  <si>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</si>
  <si>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</si>
  <si>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</si>
  <si>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</si>
  <si>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</si>
  <si>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</si>
  <si>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</si>
  <si>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</si>
  <si>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</si>
  <si>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</si>
  <si>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</si>
  <si>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</si>
  <si>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</si>
  <si>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</si>
  <si>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</si>
  <si>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</si>
  <si>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</si>
  <si>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</si>
  <si>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</si>
  <si>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</si>
  <si>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</si>
  <si>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</si>
  <si>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</si>
  <si>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</si>
  <si>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</si>
  <si>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</si>
  <si>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</si>
  <si>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</si>
  <si>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</si>
  <si>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</si>
  <si>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</si>
  <si>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</si>
  <si>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</si>
  <si>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</si>
  <si>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</si>
  <si>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</si>
  <si>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</si>
  <si>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</si>
  <si>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</si>
  <si>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</si>
  <si>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</si>
  <si>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</si>
  <si>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</si>
  <si>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</si>
  <si>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</si>
  <si>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</t>
  </si>
  <si>
    <t xml:space="preserve">    服务业基础设施建设</t>
  </si>
  <si>
    <t xml:space="preserve">    其他商业服务业等支出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</si>
  <si>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</si>
  <si>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</si>
  <si>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</si>
  <si>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</si>
  <si>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</si>
  <si>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</si>
  <si>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</si>
  <si>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</si>
  <si>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</si>
  <si>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</si>
  <si>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</si>
  <si>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</si>
  <si>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</si>
  <si>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</si>
  <si>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</si>
  <si>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r>
      <rPr>
        <sz val="11"/>
        <rFont val="方正仿宋_GBK"/>
        <charset val="134"/>
      </rPr>
      <t xml:space="preserve"> </t>
    </r>
    <r>
      <rPr>
        <sz val="11"/>
        <rFont val="方正仿宋_GBK"/>
        <charset val="134"/>
      </rPr>
      <t xml:space="preserve">   利息费用补贴支出</t>
    </r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</si>
  <si>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</si>
  <si>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</si>
  <si>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</si>
  <si>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</si>
  <si>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</si>
  <si>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</si>
  <si>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</t>
  </si>
  <si>
    <t xml:space="preserve">    重点企业贷款贴息</t>
  </si>
  <si>
    <t xml:space="preserve">    其他金融支出</t>
  </si>
  <si>
    <t xml:space="preserve">  一般公共服务</t>
  </si>
  <si>
    <t xml:space="preserve">  教育</t>
  </si>
  <si>
    <t xml:space="preserve">  文化旅游体育与传媒</t>
  </si>
  <si>
    <t xml:space="preserve">  卫生健康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</si>
  <si>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</si>
  <si>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</si>
  <si>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</si>
  <si>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</si>
  <si>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</si>
  <si>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</si>
  <si>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</si>
  <si>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</si>
  <si>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</si>
  <si>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</si>
  <si>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</si>
  <si>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</si>
  <si>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 xml:space="preserve">    地质勘查与矿产资源管理</t>
  </si>
  <si>
    <t xml:space="preserve">    地质转产项目财政贴息</t>
  </si>
  <si>
    <t xml:space="preserve">    国外风险勘查</t>
  </si>
  <si>
    <t xml:space="preserve">    地质勘查基金（周转金）支出</t>
  </si>
  <si>
    <r>
      <rPr>
        <sz val="11"/>
        <rFont val="方正仿宋_GBK"/>
        <charset val="134"/>
      </rPr>
      <t xml:space="preserve"> </t>
    </r>
    <r>
      <rPr>
        <sz val="11"/>
        <rFont val="方正仿宋_GBK"/>
        <charset val="134"/>
      </rPr>
      <t xml:space="preserve">   </t>
    </r>
    <r>
      <rPr>
        <sz val="11"/>
        <rFont val="方正仿宋_GBK"/>
        <charset val="134"/>
      </rPr>
      <t>海域与海岛管理</t>
    </r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</si>
  <si>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</si>
  <si>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</si>
  <si>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</si>
  <si>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</si>
  <si>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</si>
  <si>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</si>
  <si>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</si>
  <si>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</si>
  <si>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</si>
  <si>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</si>
  <si>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</si>
  <si>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</si>
  <si>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</si>
  <si>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</si>
  <si>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</si>
  <si>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</si>
  <si>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</si>
  <si>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</si>
  <si>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</si>
  <si>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</si>
  <si>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</si>
  <si>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</si>
  <si>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</t>
  </si>
  <si>
    <t xml:space="preserve">    其他自然资源海洋气象等支出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</si>
  <si>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</si>
  <si>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</si>
  <si>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</si>
  <si>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</si>
  <si>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</si>
  <si>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</si>
  <si>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</si>
  <si>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</si>
  <si>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r>
      <rPr>
        <sz val="11"/>
        <rFont val="方正仿宋_GBK"/>
        <charset val="134"/>
      </rPr>
      <t xml:space="preserve"> </t>
    </r>
    <r>
      <rPr>
        <sz val="11"/>
        <rFont val="方正仿宋_GBK"/>
        <charset val="134"/>
      </rPr>
      <t xml:space="preserve">   </t>
    </r>
    <r>
      <rPr>
        <sz val="11"/>
        <rFont val="方正仿宋_GBK"/>
        <charset val="134"/>
      </rPr>
      <t>老旧小区改造</t>
    </r>
  </si>
  <si>
    <r>
      <rPr>
        <sz val="11"/>
        <rFont val="方正仿宋_GBK"/>
        <charset val="134"/>
      </rPr>
      <t xml:space="preserve"> </t>
    </r>
    <r>
      <rPr>
        <sz val="11"/>
        <rFont val="方正仿宋_GBK"/>
        <charset val="134"/>
      </rPr>
      <t xml:space="preserve">   </t>
    </r>
    <r>
      <rPr>
        <sz val="11"/>
        <rFont val="方正仿宋_GBK"/>
        <charset val="134"/>
      </rPr>
      <t>住房租赁市场发展</t>
    </r>
  </si>
  <si>
    <t xml:space="preserve">    保障性租赁住房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</si>
  <si>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</si>
  <si>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</si>
  <si>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</si>
  <si>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</si>
  <si>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</si>
  <si>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</si>
  <si>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</si>
  <si>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</si>
  <si>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</si>
  <si>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</si>
  <si>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</si>
  <si>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</si>
  <si>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</si>
  <si>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</si>
  <si>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</si>
  <si>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</si>
  <si>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</si>
  <si>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</si>
  <si>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</si>
  <si>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</si>
  <si>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</si>
  <si>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</si>
  <si>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</si>
  <si>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</si>
  <si>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</si>
  <si>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天然铀储备</t>
  </si>
  <si>
    <t xml:space="preserve">    煤炭储备</t>
  </si>
  <si>
    <t xml:space="preserve">    成品油储备</t>
  </si>
  <si>
    <t xml:space="preserve">    天然气储备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</si>
  <si>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</si>
  <si>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</si>
  <si>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</si>
  <si>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</si>
  <si>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储备粮（油）库建设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</si>
  <si>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</si>
  <si>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</si>
  <si>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</si>
  <si>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</si>
  <si>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</si>
  <si>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</si>
  <si>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</si>
  <si>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</si>
  <si>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</si>
  <si>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</si>
  <si>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</si>
  <si>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</si>
  <si>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</si>
  <si>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</si>
  <si>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</si>
  <si>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r>
      <rPr>
        <b/>
        <sz val="11"/>
        <rFont val="方正仿宋_GBK"/>
        <charset val="134"/>
      </rPr>
      <t>二十一、</t>
    </r>
    <r>
      <rPr>
        <b/>
        <sz val="11"/>
        <rFont val="方正仿宋_GBK"/>
        <charset val="134"/>
      </rPr>
      <t>灾害防治及应急管理支出</t>
    </r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</si>
  <si>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</si>
  <si>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</si>
  <si>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</si>
  <si>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</si>
  <si>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</si>
  <si>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</si>
  <si>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</si>
  <si>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消防救援事务</t>
  </si>
  <si>
    <t xml:space="preserve">    消防应急救援</t>
  </si>
  <si>
    <t xml:space="preserve">    其他消防救援事务支出</t>
  </si>
  <si>
    <t xml:space="preserve">  矿山安全</t>
  </si>
  <si>
    <t xml:space="preserve">    矿山安全监察事务</t>
  </si>
  <si>
    <t xml:space="preserve">    矿山应急救援事务</t>
  </si>
  <si>
    <t xml:space="preserve">    其他矿山安全支出</t>
  </si>
  <si>
    <r>
      <rPr>
        <b/>
        <sz val="11"/>
        <rFont val="方正仿宋_GBK"/>
        <charset val="134"/>
      </rPr>
      <t xml:space="preserve"> </t>
    </r>
    <r>
      <rPr>
        <b/>
        <sz val="11"/>
        <rFont val="方正仿宋_GBK"/>
        <charset val="134"/>
      </rPr>
      <t xml:space="preserve"> </t>
    </r>
    <r>
      <rPr>
        <b/>
        <sz val="11"/>
        <rFont val="方正仿宋_GBK"/>
        <charset val="134"/>
      </rPr>
      <t>地震事务</t>
    </r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</si>
  <si>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</si>
  <si>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</si>
  <si>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</si>
  <si>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</si>
  <si>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</si>
  <si>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</si>
  <si>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</si>
  <si>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</si>
  <si>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</si>
  <si>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</si>
  <si>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</si>
  <si>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</si>
  <si>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</si>
  <si>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</si>
  <si>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</si>
  <si>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</si>
  <si>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</si>
  <si>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其他灾害防治及应急管理支出</t>
  </si>
  <si>
    <t>22999</t>
  </si>
  <si>
    <t>2299999</t>
  </si>
  <si>
    <t xml:space="preserve">  中央政府国内债务付息支出</t>
  </si>
  <si>
    <t xml:space="preserve">  中央政府国外债务付息支出</t>
  </si>
  <si>
    <t xml:space="preserve">    中央政府境外发行主权债券付息支出</t>
  </si>
  <si>
    <t xml:space="preserve">    中央政府向外国政府借款付息支出</t>
  </si>
  <si>
    <t xml:space="preserve">    中央政府向国际金融组织借款付息支出</t>
  </si>
  <si>
    <t xml:space="preserve">    中央政府其他国外借款付息支出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</si>
  <si>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</si>
  <si>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</si>
  <si>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</si>
  <si>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</si>
  <si>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</si>
  <si>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</si>
  <si>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</si>
  <si>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</si>
  <si>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表六</t>
  </si>
  <si>
    <t>2024年南江县本级一般公共预算收支执行平衡表</t>
  </si>
  <si>
    <t xml:space="preserve">  补助下级支出</t>
  </si>
  <si>
    <t xml:space="preserve">    返还性支出</t>
  </si>
  <si>
    <t xml:space="preserve">    一般性转移支付支出</t>
  </si>
  <si>
    <t xml:space="preserve">    专项转移支付支出</t>
  </si>
  <si>
    <t xml:space="preserve">  上解收入</t>
  </si>
  <si>
    <t xml:space="preserve">    体制上解收入</t>
  </si>
  <si>
    <t xml:space="preserve">    专项上解收入</t>
  </si>
  <si>
    <t>表七</t>
  </si>
  <si>
    <t>2024年南江县本级一般公共预算经济分类科目支出执行表</t>
  </si>
  <si>
    <t>单位：万元</t>
  </si>
  <si>
    <t>年初预算数</t>
  </si>
  <si>
    <t>调整预算数</t>
  </si>
  <si>
    <t>一、机关工资福利支出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</si>
  <si>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</si>
  <si>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</si>
  <si>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</si>
  <si>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</si>
  <si>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二、机关商品和服务支出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</si>
  <si>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</si>
  <si>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</si>
  <si>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</si>
  <si>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</si>
  <si>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</si>
  <si>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</si>
  <si>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因公出国（境）费用</t>
  </si>
  <si>
    <t xml:space="preserve">  公务用车运行维护费</t>
  </si>
  <si>
    <t xml:space="preserve">  维修（护）费</t>
  </si>
  <si>
    <t xml:space="preserve">  其他商品和服务支出</t>
  </si>
  <si>
    <t>三、机关资本性支出（一）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</si>
  <si>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</si>
  <si>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</si>
  <si>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</si>
  <si>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</si>
  <si>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</si>
  <si>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</si>
  <si>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</si>
  <si>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四、机关资本性支出（二）</t>
  </si>
  <si>
    <t>五、对事业单位经常性补助</t>
  </si>
  <si>
    <t xml:space="preserve">  工资福利支出</t>
  </si>
  <si>
    <t xml:space="preserve">  商品和服务支出</t>
  </si>
  <si>
    <t xml:space="preserve">  其他对事业单位补助</t>
  </si>
  <si>
    <t>六、对事业单位资本性补助</t>
  </si>
  <si>
    <t xml:space="preserve">  资本性支出（一）</t>
  </si>
  <si>
    <t xml:space="preserve">  资本性支出（二）</t>
  </si>
  <si>
    <t>七、对企业补助</t>
  </si>
  <si>
    <t xml:space="preserve">  费用补贴</t>
  </si>
  <si>
    <t xml:space="preserve">  利息补贴</t>
  </si>
  <si>
    <t xml:space="preserve">  其他对企业补助</t>
  </si>
  <si>
    <t>八、对企业资本性支出</t>
  </si>
  <si>
    <t xml:space="preserve">  资本金注入(一)</t>
  </si>
  <si>
    <t xml:space="preserve">  资本金注入(二)</t>
  </si>
  <si>
    <t xml:space="preserve">  政府投资基金股权投资</t>
  </si>
  <si>
    <t xml:space="preserve">  其他对企业资本性支出</t>
  </si>
  <si>
    <t>九、对个人和家庭的补助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</si>
  <si>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</si>
  <si>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</si>
  <si>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</si>
  <si>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</si>
  <si>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其他对个人和家庭的补助</t>
  </si>
  <si>
    <t>十、对社会保障基金补助</t>
  </si>
  <si>
    <t xml:space="preserve">  对社会保险基金补助</t>
  </si>
  <si>
    <t xml:space="preserve">  对机关事业单位职业年金的补助</t>
  </si>
  <si>
    <t>十一、债务利息及费用支出</t>
  </si>
  <si>
    <t xml:space="preserve">  国内债务付息</t>
  </si>
  <si>
    <t xml:space="preserve">  国内债务发行费用</t>
  </si>
  <si>
    <t>十二、预备费及预留</t>
  </si>
  <si>
    <t xml:space="preserve">  预备费</t>
  </si>
  <si>
    <t xml:space="preserve">  预留</t>
  </si>
  <si>
    <t>十三、其他支出</t>
  </si>
  <si>
    <t xml:space="preserve">  国家赔偿费用支出</t>
  </si>
  <si>
    <t xml:space="preserve">  资本性赠与</t>
  </si>
  <si>
    <r>
      <rPr>
        <sz val="11"/>
        <rFont val="方正仿宋_GBK"/>
        <charset val="134"/>
      </rPr>
      <t xml:space="preserve"> </t>
    </r>
    <r>
      <rPr>
        <sz val="8"/>
        <rFont val="方正仿宋_GBK"/>
        <charset val="134"/>
      </rPr>
      <t xml:space="preserve"> </t>
    </r>
    <r>
      <rPr>
        <sz val="11"/>
        <rFont val="方正仿宋_GBK"/>
        <charset val="134"/>
      </rPr>
      <t>对民间非营利性组织和群众性自治组织补贴</t>
    </r>
  </si>
  <si>
    <t>合  计</t>
  </si>
  <si>
    <t>表八</t>
  </si>
  <si>
    <t>2024年南江县本级一般公共预算经济分类科目基本支出执行表</t>
  </si>
  <si>
    <t>表九</t>
  </si>
  <si>
    <t>2024年省对南江县一般公共预算转移支付执行表</t>
  </si>
  <si>
    <t>一、返还性收入</t>
  </si>
  <si>
    <t xml:space="preserve">    所得税基数返还收入</t>
  </si>
  <si>
    <t xml:space="preserve">    成品油价格和税费改革税收返还收入</t>
  </si>
  <si>
    <t xml:space="preserve">    增值税税收返还收入 </t>
  </si>
  <si>
    <t xml:space="preserve">    消费税税收返还收入 </t>
  </si>
  <si>
    <t xml:space="preserve">    增值税五五分享税收返还收入</t>
  </si>
  <si>
    <t xml:space="preserve">    其他税收返还收入</t>
  </si>
  <si>
    <t>二、一般性转移支付收入</t>
  </si>
  <si>
    <t xml:space="preserve">    体制补助收入</t>
  </si>
  <si>
    <t xml:space="preserve">    均衡性转移支付收入</t>
  </si>
  <si>
    <t xml:space="preserve"> 县级基本财力保障机制奖补资金收入</t>
  </si>
  <si>
    <t xml:space="preserve"> 结算补助收入</t>
  </si>
  <si>
    <t xml:space="preserve"> 资源枯竭型城市转移支付补助收入</t>
  </si>
  <si>
    <t xml:space="preserve"> 企业事业单位划转补助收入</t>
  </si>
  <si>
    <t xml:space="preserve"> 产粮（油）大县奖励资金收入</t>
  </si>
  <si>
    <t xml:space="preserve"> 重点生态功能区转移支付收入</t>
  </si>
  <si>
    <t xml:space="preserve"> 固定数额补助收入</t>
  </si>
  <si>
    <t xml:space="preserve"> 革命老区转移支付收入</t>
  </si>
  <si>
    <t xml:space="preserve"> 民族地区转移支付收入</t>
  </si>
  <si>
    <t xml:space="preserve"> 边境地区转移支付收入</t>
  </si>
  <si>
    <t xml:space="preserve"> 巩固脱贫攻坚成果衔接乡村振兴转移支付收入</t>
  </si>
  <si>
    <t xml:space="preserve"> 一般公共服务共同财政事权转移支付收入</t>
  </si>
  <si>
    <t xml:space="preserve"> 外交共同财政事权转移支付收入</t>
  </si>
  <si>
    <t xml:space="preserve"> 国防共同财政事权转移支付收入</t>
  </si>
  <si>
    <t xml:space="preserve"> 公共安全共同财政事权转移支付收入</t>
  </si>
  <si>
    <t xml:space="preserve"> 教育共同财政事权转移支付收入</t>
  </si>
  <si>
    <t xml:space="preserve"> 科学技术共同财政事权转移支付收入</t>
  </si>
  <si>
    <t xml:space="preserve"> 文化旅游体育与传媒共同财政事权转移支付收入</t>
  </si>
  <si>
    <t xml:space="preserve"> 社会保障和就业共同财政事权转移支付收入</t>
  </si>
  <si>
    <t xml:space="preserve"> 医疗卫生共同财政事权转移支付收入</t>
  </si>
  <si>
    <t xml:space="preserve"> 节能环保共同财政事权转移支付收入</t>
  </si>
  <si>
    <t xml:space="preserve"> 城乡社区共同财政事权转移支付收入</t>
  </si>
  <si>
    <t xml:space="preserve"> 农林水共同财政事权转移支付收入</t>
  </si>
  <si>
    <t xml:space="preserve"> 交通运输共同财政事权转移支付收入</t>
  </si>
  <si>
    <t xml:space="preserve"> 资源勘探信息等共同财政事权转移支付收入</t>
  </si>
  <si>
    <t xml:space="preserve"> 商业服务业等共同财政事权转移支付收入</t>
  </si>
  <si>
    <t xml:space="preserve"> 金融共同财政事权转移支付收入</t>
  </si>
  <si>
    <t xml:space="preserve"> 自然资源海洋气象等共同财政事权转移支付收入</t>
  </si>
  <si>
    <t xml:space="preserve"> 住房保障共同财政事权转移支付收入</t>
  </si>
  <si>
    <t xml:space="preserve"> 粮油物资储备共同财政事权转移支付收入</t>
  </si>
  <si>
    <t xml:space="preserve"> 灾害防治及应急管理共同财政事权转移支付收入</t>
  </si>
  <si>
    <t xml:space="preserve"> 其他共同财政事权转移支付收入</t>
  </si>
  <si>
    <t xml:space="preserve"> 增值税留抵退税转移支付收入</t>
  </si>
  <si>
    <t xml:space="preserve"> 减税降费转移支付收入</t>
  </si>
  <si>
    <t xml:space="preserve"> 补充县区财力转移支付收入</t>
  </si>
  <si>
    <t xml:space="preserve"> 其他一般性转移支付收入</t>
  </si>
  <si>
    <t>三、专项转移支付收入</t>
  </si>
  <si>
    <t>一般公共服务</t>
  </si>
  <si>
    <t xml:space="preserve"> 外交</t>
  </si>
  <si>
    <t xml:space="preserve"> 国防</t>
  </si>
  <si>
    <t xml:space="preserve"> 公共安全</t>
  </si>
  <si>
    <t xml:space="preserve"> 教育</t>
  </si>
  <si>
    <t xml:space="preserve"> 科学技术</t>
  </si>
  <si>
    <t xml:space="preserve"> 文化旅游体育与传媒</t>
  </si>
  <si>
    <t xml:space="preserve"> 社会保障和就业</t>
  </si>
  <si>
    <t xml:space="preserve"> 卫生健康</t>
  </si>
  <si>
    <t xml:space="preserve"> 节能环保</t>
  </si>
  <si>
    <t xml:space="preserve"> 城乡社区</t>
  </si>
  <si>
    <t xml:space="preserve"> 农林水</t>
  </si>
  <si>
    <t xml:space="preserve"> 交通运输</t>
  </si>
  <si>
    <t xml:space="preserve"> 资源勘探信息等</t>
  </si>
  <si>
    <t xml:space="preserve"> 商业服务业等</t>
  </si>
  <si>
    <t xml:space="preserve"> 金融</t>
  </si>
  <si>
    <t xml:space="preserve"> 自然资源海洋气象等</t>
  </si>
  <si>
    <t xml:space="preserve"> 住房保障</t>
  </si>
  <si>
    <t xml:space="preserve"> 粮油物资储备</t>
  </si>
  <si>
    <t xml:space="preserve"> 灾害防治及应急管理</t>
  </si>
  <si>
    <t xml:space="preserve"> 其他收入</t>
  </si>
  <si>
    <t>表十</t>
  </si>
  <si>
    <t>2024年县对扩权镇一般公共预算转移支付执行表</t>
  </si>
  <si>
    <t>一、返还性支出</t>
  </si>
  <si>
    <t xml:space="preserve">    所得税基数返还支出</t>
  </si>
  <si>
    <t xml:space="preserve">    成品油价格和税费改革税收返还支出</t>
  </si>
  <si>
    <t xml:space="preserve">    增值税税收返还支出</t>
  </si>
  <si>
    <t xml:space="preserve">    消费税税收返还支出 </t>
  </si>
  <si>
    <t xml:space="preserve">    增值税五五分享税收返还支出</t>
  </si>
  <si>
    <t xml:space="preserve">    其他税收返还支出</t>
  </si>
  <si>
    <t>二、一般性转移支付支出</t>
  </si>
  <si>
    <t xml:space="preserve">    体制补助支出</t>
  </si>
  <si>
    <t xml:space="preserve">    均衡性转移支付支出</t>
  </si>
  <si>
    <t xml:space="preserve"> 县级基本财力保障机制奖补资金支出</t>
  </si>
  <si>
    <t xml:space="preserve"> 结算补助支出</t>
  </si>
  <si>
    <t xml:space="preserve"> 资源枯竭型城市转移支付补助支出</t>
  </si>
  <si>
    <t xml:space="preserve"> 企业事业单位划转补助支出</t>
  </si>
  <si>
    <t xml:space="preserve"> 产粮（油）大县奖励资金支出</t>
  </si>
  <si>
    <t xml:space="preserve"> 重点生态功能区转移支付支出</t>
  </si>
  <si>
    <t xml:space="preserve"> 固定数额补助支出</t>
  </si>
  <si>
    <t xml:space="preserve"> 革命老区转移支付支出</t>
  </si>
  <si>
    <t xml:space="preserve"> 巩固脱贫攻坚成果衔接乡村振兴转移支付支出</t>
  </si>
  <si>
    <t xml:space="preserve"> 一般公共服务共同财政事权转移支付支出</t>
  </si>
  <si>
    <t xml:space="preserve"> 国防共同财政事权转移支付支出</t>
  </si>
  <si>
    <t xml:space="preserve"> 公共安全共同财政事权转移支付支出</t>
  </si>
  <si>
    <t xml:space="preserve"> 教育共同财政事权转移支付支出</t>
  </si>
  <si>
    <t xml:space="preserve"> 科学技术共同财政事权转移支付支出</t>
  </si>
  <si>
    <t xml:space="preserve"> 文化旅游体育与传媒共同财政事权转移支付支出</t>
  </si>
  <si>
    <t xml:space="preserve"> 社会保障和就业共同财政事权转移支付支出</t>
  </si>
  <si>
    <t xml:space="preserve"> 医疗卫生共同财政事权转移支付支出</t>
  </si>
  <si>
    <t xml:space="preserve"> 节能环保共同财政事权转移支付支出</t>
  </si>
  <si>
    <t xml:space="preserve"> 城乡社区共同财政事权转移支付支出</t>
  </si>
  <si>
    <t xml:space="preserve"> 农林水共同财政事权转移支付支出</t>
  </si>
  <si>
    <t xml:space="preserve"> 交通运输共同财政事权转移支付支出</t>
  </si>
  <si>
    <t xml:space="preserve"> 资源勘探信息等共同财政事权转移支付支出</t>
  </si>
  <si>
    <t xml:space="preserve"> 商业服务业等共同财政事权转移支付支出</t>
  </si>
  <si>
    <t xml:space="preserve"> 金融共同财政事权转移支付支出</t>
  </si>
  <si>
    <t xml:space="preserve"> 自然资源海洋气象等共同财政事权转移支付支出</t>
  </si>
  <si>
    <t xml:space="preserve"> 住房保障共同财政事权转移支付支出</t>
  </si>
  <si>
    <t xml:space="preserve"> 粮油物资储备共同财政事权转移支付支出</t>
  </si>
  <si>
    <t xml:space="preserve"> 灾害防治及应急管理共同财政事权转移支付支出</t>
  </si>
  <si>
    <t xml:space="preserve"> 其他共同财政事权转移支付支出</t>
  </si>
  <si>
    <t xml:space="preserve"> 增值税留抵退税转移支付支出</t>
  </si>
  <si>
    <t xml:space="preserve"> 减税降费转移支付支出</t>
  </si>
  <si>
    <t xml:space="preserve"> 补充县区财力转移支付支出</t>
  </si>
  <si>
    <t xml:space="preserve"> 其他一般性转移支付支出</t>
  </si>
  <si>
    <t>三、专项转移支付支出</t>
  </si>
  <si>
    <t xml:space="preserve"> 其他支出</t>
  </si>
  <si>
    <t>表十一</t>
  </si>
  <si>
    <t>2024年南江县预算内基本建设支出执行表</t>
  </si>
  <si>
    <t>项  目</t>
  </si>
  <si>
    <t>预算数</t>
  </si>
  <si>
    <t>南江县城北片区排水管网建设工程</t>
  </si>
  <si>
    <t>南江县集州街道红塔新区排水防涝能力改造项目</t>
  </si>
  <si>
    <t>南江县2024年度地质灾害综合治理项目</t>
  </si>
  <si>
    <t>南江县群力水库工程</t>
  </si>
  <si>
    <t>南江县杨家沟水库扩建工程</t>
  </si>
  <si>
    <t>南江河南江县关坝镇玉泉村防洪治理工程</t>
  </si>
  <si>
    <t>南江河南江县沙河镇老街段防洪治理工程</t>
  </si>
  <si>
    <t>南江河南江县元潭镇段防洪治理工程</t>
  </si>
  <si>
    <t>南江县玉堂水库灌区续建配套与节水改造项目</t>
  </si>
  <si>
    <t>南江县春场坝社区老旧小区改造配套基础设施建设项目</t>
  </si>
  <si>
    <t>城市地下管网及设施专项预算投资项目</t>
  </si>
  <si>
    <t>教育强国基础设施建设项目</t>
  </si>
  <si>
    <t>农村人居环境整治项目</t>
  </si>
  <si>
    <t>南江县正直镇福寨村2024年以工代赈项目</t>
  </si>
  <si>
    <t>南江县侯家镇灵官村2024年以工代赈项目</t>
  </si>
  <si>
    <t>2024年省预算内投资用于项目前期经费</t>
  </si>
  <si>
    <t>表十二</t>
  </si>
  <si>
    <t>上年执行数</t>
  </si>
  <si>
    <t>增长</t>
  </si>
  <si>
    <t>表十三</t>
  </si>
  <si>
    <t>2024年
预算数</t>
  </si>
  <si>
    <t>2025年预算</t>
  </si>
  <si>
    <t>合计</t>
  </si>
  <si>
    <t>财力安排</t>
  </si>
  <si>
    <t>提前通知
专项转移
支付</t>
  </si>
  <si>
    <t>表十四</t>
  </si>
  <si>
    <t>表十五</t>
  </si>
  <si>
    <t>表十六</t>
  </si>
  <si>
    <t>提前通知专项转移支付</t>
  </si>
  <si>
    <t xml:space="preserve">    经营主体管理</t>
  </si>
  <si>
    <t xml:space="preserve">  数据事务</t>
  </si>
  <si>
    <t xml:space="preserve">    专门学校教育</t>
  </si>
  <si>
    <t xml:space="preserve">    老龄事务</t>
  </si>
  <si>
    <t xml:space="preserve">    职业技能评价补贴</t>
  </si>
  <si>
    <t xml:space="preserve">    求职和创业补贴</t>
  </si>
  <si>
    <t xml:space="preserve">  托育服务</t>
  </si>
  <si>
    <t xml:space="preserve">     托育机构</t>
  </si>
  <si>
    <t xml:space="preserve">     其他托育服务支出</t>
  </si>
  <si>
    <t xml:space="preserve">  清洁能源</t>
  </si>
  <si>
    <t xml:space="preserve">    乡村道路建设</t>
  </si>
  <si>
    <t xml:space="preserve">    耕地建设与利用</t>
  </si>
  <si>
    <t xml:space="preserve">    配租型住房保障</t>
  </si>
  <si>
    <t xml:space="preserve">    配售型保障性住房</t>
  </si>
  <si>
    <t xml:space="preserve">    城中村改造</t>
  </si>
  <si>
    <t>表十七</t>
  </si>
  <si>
    <t>表十八</t>
  </si>
  <si>
    <t>表十九</t>
  </si>
  <si>
    <t>表二十</t>
  </si>
  <si>
    <t xml:space="preserve"> 均衡性转移支付收入</t>
  </si>
  <si>
    <t xml:space="preserve"> 县级基本财力保障机制奖补资金</t>
  </si>
  <si>
    <t>表二十一</t>
  </si>
  <si>
    <t xml:space="preserve">    增值税税收返还支出 </t>
  </si>
  <si>
    <t xml:space="preserve"> 均衡性转移支付支出</t>
  </si>
  <si>
    <t>表二十二</t>
  </si>
  <si>
    <t>表二十三</t>
  </si>
  <si>
    <r>
      <rPr>
        <b/>
        <sz val="18"/>
        <rFont val="Times New Roman"/>
        <family val="1"/>
      </rPr>
      <t>2024</t>
    </r>
    <r>
      <rPr>
        <b/>
        <sz val="18"/>
        <rFont val="方正书宋_GBK"/>
        <charset val="134"/>
      </rPr>
      <t>年南江县政府性基金预算收入执行表</t>
    </r>
  </si>
  <si>
    <t>一、农网还贷资金收入</t>
  </si>
  <si>
    <t>二、国家电影事业发展专项资金收入</t>
  </si>
  <si>
    <t>三、国有土地收益基金收入</t>
  </si>
  <si>
    <t>四、农业土地开发资金收入</t>
  </si>
  <si>
    <t>五、国有土地使用权出让收入</t>
  </si>
  <si>
    <t xml:space="preserve">    土地出让价款收入</t>
  </si>
  <si>
    <t xml:space="preserve"> 补缴的土地价款</t>
  </si>
  <si>
    <t xml:space="preserve"> 划拨土地收入</t>
  </si>
  <si>
    <t xml:space="preserve">    缴纳新增建设用地土地有偿使用费</t>
  </si>
  <si>
    <t xml:space="preserve">    其他土地出让收入</t>
  </si>
  <si>
    <t>六、大中型水库移民后期扶持基金收入</t>
  </si>
  <si>
    <t>七、大中型水库库区基金收入</t>
  </si>
  <si>
    <t>八、彩票公益金收入</t>
  </si>
  <si>
    <t>九、城市基础设施配套费收入</t>
  </si>
  <si>
    <t>十、国家重大水利工程建设基金收入</t>
  </si>
  <si>
    <t>十一、污水处理费收入</t>
  </si>
  <si>
    <t>十二、其他政府性基金收入</t>
  </si>
  <si>
    <t>十三、专项债务对应项目专项收入</t>
  </si>
  <si>
    <t>收 入 合 计</t>
  </si>
  <si>
    <t>表二十四</t>
  </si>
  <si>
    <t>2024年南江县政府性基金预算支出执行表</t>
  </si>
  <si>
    <t>一、文化旅游体育与传媒</t>
  </si>
  <si>
    <t xml:space="preserve">  国家电影事业发展专项资金安排的支出</t>
  </si>
  <si>
    <t xml:space="preserve">  旅游发展基金支出</t>
  </si>
  <si>
    <t>二、节能环保支出</t>
  </si>
  <si>
    <t>三、城乡社区支出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</si>
  <si>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</si>
  <si>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</si>
  <si>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</si>
  <si>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</si>
  <si>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</si>
  <si>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</si>
  <si>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</si>
  <si>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</si>
  <si>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棚户区改造支出</t>
  </si>
  <si>
    <t xml:space="preserve">    公共租赁住房支出</t>
  </si>
  <si>
    <t xml:space="preserve">    保障性住房租金补贴支出</t>
  </si>
  <si>
    <t xml:space="preserve">    农业生产发展支出</t>
  </si>
  <si>
    <t xml:space="preserve">    农村社会事业支出</t>
  </si>
  <si>
    <t xml:space="preserve">    农业农村生态环境支出</t>
  </si>
  <si>
    <t xml:space="preserve">    其他国有土地使用权出让收入安排的支出</t>
  </si>
  <si>
    <t xml:space="preserve">  国有土地收益基金安排支的支出</t>
  </si>
  <si>
    <t xml:space="preserve">  农业土地开发资金安排的支出</t>
  </si>
  <si>
    <t xml:space="preserve">  城市基础设施配套费及安排的支出</t>
  </si>
  <si>
    <t xml:space="preserve">    城市公共设施</t>
  </si>
  <si>
    <t xml:space="preserve">    城市环境卫生</t>
  </si>
  <si>
    <t xml:space="preserve">    公有房屋</t>
  </si>
  <si>
    <t xml:space="preserve">    城市防洪</t>
  </si>
  <si>
    <t xml:space="preserve">    其他城市基础设施配套费安排的支出</t>
  </si>
  <si>
    <t xml:space="preserve">  污水处理费安排的支出</t>
  </si>
  <si>
    <t xml:space="preserve">  土地储备专项债券收入安排的支出</t>
  </si>
  <si>
    <t xml:space="preserve">  棚户区改造专项债券收入安排的支出</t>
  </si>
  <si>
    <t xml:space="preserve">  城市基础设施配套费对应专项债券收入安排的支出</t>
  </si>
  <si>
    <t xml:space="preserve">  污水处理费对应专项债券收入安排的支出</t>
  </si>
  <si>
    <t xml:space="preserve">   国有土地使用权出让收入对应专项债券收入安排的支出</t>
  </si>
  <si>
    <t>四、农林水支出</t>
  </si>
  <si>
    <t xml:space="preserve">   大中型水库库区基金安排的支出</t>
  </si>
  <si>
    <t xml:space="preserve">   大中型水库移民后期扶持基金支出</t>
  </si>
  <si>
    <t>五、交通运输支出</t>
  </si>
  <si>
    <t xml:space="preserve">  航线和机场补贴</t>
  </si>
  <si>
    <t xml:space="preserve">  政府收费公路专项债券收入安排的支出</t>
  </si>
  <si>
    <t>六、其他支出</t>
  </si>
  <si>
    <t xml:space="preserve">  其他政府性基金及专项债务收入安排支出</t>
  </si>
  <si>
    <t xml:space="preserve">  彩票公益金安排的支出</t>
  </si>
  <si>
    <t>七、债务付息支出</t>
  </si>
  <si>
    <t>八、债务发行费用支出</t>
  </si>
  <si>
    <t>支 出 合 计</t>
  </si>
  <si>
    <t>表二十五</t>
  </si>
  <si>
    <t>2024年南江县政府性基金预算收支执行平衡表</t>
  </si>
  <si>
    <t>收 入</t>
  </si>
  <si>
    <t>支 出</t>
  </si>
  <si>
    <t>政府性基金预算收入</t>
  </si>
  <si>
    <r>
      <rPr>
        <b/>
        <sz val="11"/>
        <rFont val="方正仿宋_GBK"/>
        <charset val="134"/>
      </rPr>
      <t>政府性基金预算支出</t>
    </r>
  </si>
  <si>
    <t xml:space="preserve">  上年结余</t>
  </si>
  <si>
    <t xml:space="preserve">  债务转贷支出</t>
  </si>
  <si>
    <t xml:space="preserve">  地方政府专项债务还本支出</t>
  </si>
  <si>
    <t xml:space="preserve">    地方政府专项债务转贷收入</t>
  </si>
  <si>
    <t xml:space="preserve">   其中：其他政府性基金债务还本支出</t>
  </si>
  <si>
    <t xml:space="preserve">      新增专项债券收入</t>
  </si>
  <si>
    <t xml:space="preserve">      再融资专项债券收入</t>
  </si>
  <si>
    <t>表二十六</t>
  </si>
  <si>
    <t>2024年南江县本级政府性基金预算收入执行表</t>
  </si>
  <si>
    <t xml:space="preserve">   土地出让价款收入</t>
  </si>
  <si>
    <t xml:space="preserve">   补缴的土地价款</t>
  </si>
  <si>
    <t xml:space="preserve">   划拨土地收入</t>
  </si>
  <si>
    <t xml:space="preserve">   缴纳新增建设用地土地有偿使用费</t>
  </si>
  <si>
    <t xml:space="preserve">   其他土地出让收入</t>
  </si>
  <si>
    <t>表二十七</t>
  </si>
  <si>
    <t>2024年南江县本级政府性基金预算支出执行表</t>
  </si>
  <si>
    <t xml:space="preserve"> 国有土地收益基金安排支的支出</t>
  </si>
  <si>
    <t xml:space="preserve"> 农业土地开发资金安排的支出</t>
  </si>
  <si>
    <t xml:space="preserve"> 城市基础设施配套费及安排的支出</t>
  </si>
  <si>
    <t xml:space="preserve"> 污水处理费安排的支出</t>
  </si>
  <si>
    <t xml:space="preserve"> 土地储备专项债券收入安排的支出</t>
  </si>
  <si>
    <t xml:space="preserve"> 棚户区改造专项债券收入安排的支出</t>
  </si>
  <si>
    <t xml:space="preserve"> 城市基础设施配套费对应专项债券收入安排的支出</t>
  </si>
  <si>
    <t xml:space="preserve"> 污水处理费对应专项债券收入安排的支出</t>
  </si>
  <si>
    <t xml:space="preserve"> 国有土地使用权出让收入对应专项债券收入安排的支出</t>
  </si>
  <si>
    <t>表二十八</t>
  </si>
  <si>
    <t>2024年南江县本级政府性基金预算收支执行平衡表</t>
  </si>
  <si>
    <t>表二十九</t>
  </si>
  <si>
    <t>2024年省对南江县政府性基金预算转移支付执行表</t>
  </si>
  <si>
    <t>科学技术</t>
  </si>
  <si>
    <t>文化旅游体育与传媒</t>
  </si>
  <si>
    <t>社会保障和就业</t>
  </si>
  <si>
    <t>节能环保</t>
  </si>
  <si>
    <t>城乡社区</t>
  </si>
  <si>
    <t>农林水</t>
  </si>
  <si>
    <t>交通运输</t>
  </si>
  <si>
    <t>资源勘探工业信息等</t>
  </si>
  <si>
    <t>其他收入</t>
  </si>
  <si>
    <t>表三十</t>
  </si>
  <si>
    <t>2024年县对扩权镇政府性基金预算转移支付执行表</t>
  </si>
  <si>
    <t>其他支出</t>
  </si>
  <si>
    <t>表三十一</t>
  </si>
  <si>
    <t>表三十二</t>
  </si>
  <si>
    <t xml:space="preserve"> 国家电影事业发展专项资金安排的支出</t>
  </si>
  <si>
    <t xml:space="preserve"> 旅游发展基金支出</t>
  </si>
  <si>
    <t xml:space="preserve"> 国有土地使用权出让收入安排的支出</t>
  </si>
  <si>
    <t xml:space="preserve">   征地和拆迁补偿支出</t>
  </si>
  <si>
    <t xml:space="preserve">   土地开发支出</t>
  </si>
  <si>
    <t xml:space="preserve">   城市建设支出</t>
  </si>
  <si>
    <t xml:space="preserve">   农村基础设施建设支出</t>
  </si>
  <si>
    <t xml:space="preserve">   补助被征地农民支出</t>
  </si>
  <si>
    <t xml:space="preserve">   土地出让业务支出</t>
  </si>
  <si>
    <t xml:space="preserve">   廉租住房支出</t>
  </si>
  <si>
    <t xml:space="preserve">   棚户区改造支出</t>
  </si>
  <si>
    <t xml:space="preserve">   公共租赁住房支出</t>
  </si>
  <si>
    <t xml:space="preserve">   保障性住房租金补贴支出</t>
  </si>
  <si>
    <t xml:space="preserve">   农业生产发展支出</t>
  </si>
  <si>
    <t xml:space="preserve">   农村社会事业支出</t>
  </si>
  <si>
    <t xml:space="preserve">   农业农村生态环境支出</t>
  </si>
  <si>
    <t xml:space="preserve">   其他国有土地使用权出让收入安排的支出</t>
  </si>
  <si>
    <t xml:space="preserve">   城市公共设施</t>
  </si>
  <si>
    <t xml:space="preserve">   城市环境卫生</t>
  </si>
  <si>
    <t xml:space="preserve">   公有房屋</t>
  </si>
  <si>
    <t xml:space="preserve">   城市防洪</t>
  </si>
  <si>
    <t xml:space="preserve">   其他城市基础设施配套费安排的支出</t>
  </si>
  <si>
    <t xml:space="preserve"> 大中型水库库区基金安排的支出</t>
  </si>
  <si>
    <t xml:space="preserve"> 大中型水库移民后期扶持基金支出</t>
  </si>
  <si>
    <t xml:space="preserve"> 航线和机场补贴</t>
  </si>
  <si>
    <t xml:space="preserve"> 政府收费公路专项债券收入安排的支出</t>
  </si>
  <si>
    <t xml:space="preserve"> 其他政府性基金及专项债务收入安排支出</t>
  </si>
  <si>
    <t xml:space="preserve"> 彩票公益金安排的支出</t>
  </si>
  <si>
    <t>表三十三</t>
  </si>
  <si>
    <t>表三十四</t>
  </si>
  <si>
    <t>表三十五</t>
  </si>
  <si>
    <t>大中型水库库区基金安排的支出</t>
  </si>
  <si>
    <t>大中型水库移民后期扶持基金支出</t>
  </si>
  <si>
    <t>表三十六</t>
  </si>
  <si>
    <t>表三十七</t>
  </si>
  <si>
    <t>表三十八</t>
  </si>
  <si>
    <t>表三十九</t>
  </si>
  <si>
    <r>
      <rPr>
        <b/>
        <sz val="18"/>
        <rFont val="Times New Roman"/>
        <family val="1"/>
      </rPr>
      <t xml:space="preserve"> 2024</t>
    </r>
    <r>
      <rPr>
        <b/>
        <sz val="18"/>
        <rFont val="宋体"/>
        <family val="3"/>
        <charset val="134"/>
      </rPr>
      <t>年南江县国有资本经营预算收入执行表</t>
    </r>
  </si>
  <si>
    <t>变动预算数</t>
  </si>
  <si>
    <t>一、利润收入</t>
  </si>
  <si>
    <t>运输企业利润收入</t>
  </si>
  <si>
    <t>投资服务企业利润收入</t>
  </si>
  <si>
    <t>建筑施工企业利润收入</t>
  </si>
  <si>
    <t>房地产企业利润收入</t>
  </si>
  <si>
    <t>农林牧渔企业利润收入</t>
  </si>
  <si>
    <t>金融企业利润收入</t>
  </si>
  <si>
    <t>其他国有资本经营预算企业利润收入</t>
  </si>
  <si>
    <t>二、股利、股息收入</t>
  </si>
  <si>
    <t>国有控股公司股利、股息收入</t>
  </si>
  <si>
    <t>国有参股公司股利、股息收入</t>
  </si>
  <si>
    <t>金融企业股利、股息收入</t>
  </si>
  <si>
    <t>其他国有资本经营预算企业股利、股息收入</t>
  </si>
  <si>
    <t>三、产权转让收入</t>
  </si>
  <si>
    <t>国有股权、股份转让收入</t>
  </si>
  <si>
    <t>国有独资企业产权转让收入</t>
  </si>
  <si>
    <t>其他国有资本经营预算企业产权转让收入</t>
  </si>
  <si>
    <t>四、清算收入</t>
  </si>
  <si>
    <t>国有股权、股份清算收入</t>
  </si>
  <si>
    <t>国有独资企业清算收入</t>
  </si>
  <si>
    <t>其他国有资本经营预算企业清算收入</t>
  </si>
  <si>
    <t>五、其他收入</t>
  </si>
  <si>
    <t>其他国有资本经营预算收入</t>
  </si>
  <si>
    <t>表四十</t>
  </si>
  <si>
    <t>2024年南江县国有资本经营预算支出执行表</t>
  </si>
  <si>
    <t>一、解决历史遗留问题及改革成本支出</t>
  </si>
  <si>
    <t>国有企业退休人员社会化管理补助支出</t>
  </si>
  <si>
    <t>国有企业棚户区改造支出</t>
  </si>
  <si>
    <t>国有企业改革成本支出</t>
  </si>
  <si>
    <t>其他解决历史遗留问题及改革成本支出</t>
  </si>
  <si>
    <t>二、国有企业资本金注入</t>
  </si>
  <si>
    <t>国有经济结构调整支出</t>
  </si>
  <si>
    <t>公益性设施投资支出</t>
  </si>
  <si>
    <t>前瞻性战略性产业发展支出</t>
  </si>
  <si>
    <t>生态环境保护支出</t>
  </si>
  <si>
    <t>支持科技进步支出</t>
  </si>
  <si>
    <t>金融企业资本性支出</t>
  </si>
  <si>
    <t>其他国有企业资本金注入</t>
  </si>
  <si>
    <t>三、国有企业政策性补贴</t>
  </si>
  <si>
    <t>国有企业政策性补贴</t>
  </si>
  <si>
    <t>四、其他国有资本经营预算支出</t>
  </si>
  <si>
    <t>其他国有资本经营预算支出</t>
  </si>
  <si>
    <t>表四十一</t>
  </si>
  <si>
    <t>2024年南江县国有资本经营预算收支执行平衡表</t>
  </si>
  <si>
    <t>国有资本经营预算收入</t>
  </si>
  <si>
    <t>国有资本经营预算支出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</si>
  <si>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</si>
  <si>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</si>
  <si>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</si>
  <si>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</si>
  <si>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</si>
  <si>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清算收入</t>
  </si>
  <si>
    <t>上级补助收入</t>
  </si>
  <si>
    <t>调出资金</t>
  </si>
  <si>
    <t>上年结余</t>
  </si>
  <si>
    <t>表四十二</t>
  </si>
  <si>
    <t>2024年南江县本级国有资本经营预算收入执行表</t>
  </si>
  <si>
    <t xml:space="preserve"> 运输企业利润收入</t>
  </si>
  <si>
    <t xml:space="preserve"> 投资服务企业利润收入</t>
  </si>
  <si>
    <t xml:space="preserve"> 建筑施工企业利润收入</t>
  </si>
  <si>
    <t xml:space="preserve"> 房地产企业利润收入</t>
  </si>
  <si>
    <t xml:space="preserve"> 农林牧渔企业利润收入</t>
  </si>
  <si>
    <t xml:space="preserve"> 金融企业利润收入</t>
  </si>
  <si>
    <t xml:space="preserve"> 其他国有资本经营预算企业利润收入</t>
  </si>
  <si>
    <t xml:space="preserve">    国有控股公司股利、股息收入</t>
  </si>
  <si>
    <t xml:space="preserve">    国有参股公司股利、股息收入</t>
  </si>
  <si>
    <t xml:space="preserve">    金融企业股利、股息收入</t>
  </si>
  <si>
    <t xml:space="preserve">    其他国有资本经营预算企业股利、股息收入</t>
  </si>
  <si>
    <t xml:space="preserve">    国有股权、股份转让收入</t>
  </si>
  <si>
    <t xml:space="preserve">    国有独资企业产权转让收入</t>
  </si>
  <si>
    <t xml:space="preserve">    其他国有资本经营预算企业产权转让收入</t>
  </si>
  <si>
    <t xml:space="preserve">    国有股权、股份清算收入</t>
  </si>
  <si>
    <t xml:space="preserve">    国有独资企业清算收入</t>
  </si>
  <si>
    <t xml:space="preserve">    其他国有资本经营预算企业清算收入</t>
  </si>
  <si>
    <t xml:space="preserve">    其他国有资本经营预算收入</t>
  </si>
  <si>
    <t>表四十三</t>
  </si>
  <si>
    <t>2024年南江县本级国有资本经营预算支出执行表</t>
  </si>
  <si>
    <t>表四十四</t>
  </si>
  <si>
    <t>2024年南江县本级国有资本经营预算收支执行平衡表</t>
  </si>
  <si>
    <t>补助下级支出</t>
  </si>
  <si>
    <t>表四十五</t>
  </si>
  <si>
    <t>表四十六</t>
  </si>
  <si>
    <t>表四十七</t>
  </si>
  <si>
    <t xml:space="preserve">  利润收入</t>
  </si>
  <si>
    <t xml:space="preserve">  解决历史遗留问题及改革成本支出</t>
  </si>
  <si>
    <t xml:space="preserve">  股利、股息收入</t>
  </si>
  <si>
    <t xml:space="preserve">  国有企业资本金注入</t>
  </si>
  <si>
    <t xml:space="preserve">  产权转让收入</t>
  </si>
  <si>
    <t xml:space="preserve">  国有企业政策性补贴</t>
  </si>
  <si>
    <t xml:space="preserve">  清算收入</t>
  </si>
  <si>
    <t xml:space="preserve">  其他国有资本经营预算支出</t>
  </si>
  <si>
    <t xml:space="preserve">  其他国有资本经营预算收入</t>
  </si>
  <si>
    <r>
      <rPr>
        <sz val="11"/>
        <color indexed="8"/>
        <rFont val="方正仿宋_GBK"/>
        <charset val="134"/>
      </rPr>
      <t xml:space="preserve"> </t>
    </r>
    <r>
      <rPr>
        <sz val="12"/>
        <rFont val="宋体"/>
        <family val="3"/>
        <charset val="134"/>
      </rPr>
      <t xml:space="preserve"> 补助下级支出</t>
    </r>
  </si>
  <si>
    <t>表四十八</t>
  </si>
  <si>
    <t>表四十九</t>
  </si>
  <si>
    <t>表五十</t>
  </si>
  <si>
    <t xml:space="preserve">  国有资本经营预算支出</t>
  </si>
  <si>
    <t>表五十一</t>
  </si>
  <si>
    <t>2024年南江县地方政府债务限额变动表</t>
  </si>
  <si>
    <t>一般债务</t>
  </si>
  <si>
    <t>专项债务</t>
  </si>
  <si>
    <t>一、2023年末地方政府债务限额余额</t>
  </si>
  <si>
    <t>二、2024年地方政府债务限额增加额</t>
  </si>
  <si>
    <t>三、2024年地方政府债务限额减少额</t>
  </si>
  <si>
    <t>四、2024年末地方政府债务限额余额</t>
  </si>
  <si>
    <t>表五十二</t>
  </si>
  <si>
    <t>2024年南江县地方政府债务余额变动表</t>
  </si>
  <si>
    <t>一、2023年末地方政府债务余额</t>
  </si>
  <si>
    <t>二、2024年地方政府债务举借额</t>
  </si>
  <si>
    <t>三、2024年地方政府债务偿还额</t>
  </si>
  <si>
    <t>四、2024年末地方政府债务余额</t>
  </si>
  <si>
    <t>表五十三</t>
  </si>
  <si>
    <t>2024年南江县新增债券安排情况表</t>
  </si>
  <si>
    <t>项目单位</t>
  </si>
  <si>
    <t>项目名称</t>
  </si>
  <si>
    <t>项目领域</t>
  </si>
  <si>
    <t>债券性质</t>
  </si>
  <si>
    <t>发行金额</t>
  </si>
  <si>
    <t>一般债券小计</t>
  </si>
  <si>
    <t>长赤镇龙池学校</t>
  </si>
  <si>
    <t>南江县长赤镇龙池小学及附属幼儿园建设项目</t>
  </si>
  <si>
    <t>教育</t>
  </si>
  <si>
    <t>一般债券</t>
  </si>
  <si>
    <t>交通建设投资有限公司</t>
  </si>
  <si>
    <t>G244南江县集州至公山段改建工程</t>
  </si>
  <si>
    <t>交通</t>
  </si>
  <si>
    <t>光雾山镇中心卫生院</t>
  </si>
  <si>
    <t>南江县光雾山镇中心卫生院寨坡分院建设</t>
  </si>
  <si>
    <t>卫生</t>
  </si>
  <si>
    <t>公路局</t>
  </si>
  <si>
    <t>南江县X101沙雪路（正直龙潭河至南江界段）改建工程</t>
  </si>
  <si>
    <t>第三职业中学至思源小学区间道路建设工程</t>
  </si>
  <si>
    <t>省道408线关田至南江段升级改造工程</t>
  </si>
  <si>
    <t>实验中学</t>
  </si>
  <si>
    <t>南江县实验中学科创楼建设项目（一期）</t>
  </si>
  <si>
    <t>专项债券小计</t>
  </si>
  <si>
    <t>长赤翡翠米业有限公司</t>
  </si>
  <si>
    <t>长赤片区优质粮油产业融合示范园建设</t>
  </si>
  <si>
    <t>农业</t>
  </si>
  <si>
    <t>专项债券</t>
  </si>
  <si>
    <t>春晖土地开发建设有限公司</t>
  </si>
  <si>
    <t>东榆工业园区食品饮料产业园基础设施配套</t>
  </si>
  <si>
    <t>产业园区</t>
  </si>
  <si>
    <t>米仓山建设工程有限公司</t>
  </si>
  <si>
    <t>诺水河至光雾山公路（米仓大道）</t>
  </si>
  <si>
    <t>收费公路</t>
  </si>
  <si>
    <t>职业中学</t>
  </si>
  <si>
    <t>南江县职业中学能力提升项目</t>
  </si>
  <si>
    <t>职业教育</t>
  </si>
  <si>
    <t>红鱼洞水库运行保护中心</t>
  </si>
  <si>
    <t>S101线淹没复建工程项目</t>
  </si>
  <si>
    <t>存量债务</t>
  </si>
  <si>
    <t>南江县S101线沙河至东榆镇改建工程</t>
  </si>
  <si>
    <t>秦巴山区省道101线南江县东榆至马跃溪过境公路建设(一期)工程</t>
  </si>
  <si>
    <t>红鱼洞水库及灌区工程</t>
  </si>
  <si>
    <t>东榆工业园区管理委员会</t>
  </si>
  <si>
    <t>南江县中小企业孵化园建设工程</t>
  </si>
  <si>
    <t>S101线南江断渠至上两至台上段升级改造工程</t>
  </si>
  <si>
    <t>南江生态环境局</t>
  </si>
  <si>
    <t>东榆镇污水处理厂项目（BOT）投资建设项目</t>
  </si>
  <si>
    <t>南江县长赤镇污水处理厂项目（BOT）投资建设项目</t>
  </si>
  <si>
    <t>正直镇污水处理厂项目（BOT）投资建设项目</t>
  </si>
  <si>
    <t>粮食和物资储备中心</t>
  </si>
  <si>
    <t>拖欠困难职工保障房建设工程款</t>
  </si>
  <si>
    <t>国有粮食购销企业政策性粮食财务挂账未剥离部分</t>
  </si>
  <si>
    <t>政府整体规划枫叶大酒店拆除补偿资金</t>
  </si>
  <si>
    <t>市政管理所</t>
  </si>
  <si>
    <t>武警训练场扩建工程</t>
  </si>
  <si>
    <t>土地收购储备中心</t>
  </si>
  <si>
    <t>南江县黄金新城B区（亲和苑）安置房工程</t>
  </si>
  <si>
    <t>县人民医院</t>
  </si>
  <si>
    <t>南江县人民医院住院大楼建设项目</t>
  </si>
  <si>
    <t>南江县黄金新城C区（富丽苑）安置房工程</t>
  </si>
  <si>
    <t>卫生和计划生育执法监督大队</t>
  </si>
  <si>
    <t>南江县红塔大厦</t>
  </si>
  <si>
    <t>正直镇人民政府</t>
  </si>
  <si>
    <t>荆江村村内公路建设</t>
  </si>
  <si>
    <t>朱公乡百坪村农业生产基础设施配套建设项目</t>
  </si>
  <si>
    <t>八庙镇人民政府</t>
  </si>
  <si>
    <t>新村建设</t>
  </si>
  <si>
    <t>天池镇人民政府</t>
  </si>
  <si>
    <t>天池镇全覆盖危房改造项目</t>
  </si>
  <si>
    <t>仁和镇人民政府</t>
  </si>
  <si>
    <t>2017年危旧房改造项目</t>
  </si>
  <si>
    <t>沙河镇人民政府</t>
  </si>
  <si>
    <t>沙河镇2017年全覆盖Ｃ、Ｄ危旧房改造</t>
  </si>
  <si>
    <t>石滩镇人民政府</t>
  </si>
  <si>
    <t>石滩乡危旧房改造</t>
  </si>
  <si>
    <t>坪河镇人民政府</t>
  </si>
  <si>
    <t>坪河镇危旧房改造项目</t>
  </si>
  <si>
    <t>桥亭镇人民政府</t>
  </si>
  <si>
    <t>桥亭红叶之旅特色小镇建设</t>
  </si>
  <si>
    <t>桥亭乡桥亭村钟家院子安置点</t>
  </si>
  <si>
    <t>和平镇人民政府</t>
  </si>
  <si>
    <t>南江县和平乡生活污水处理站</t>
  </si>
  <si>
    <t>和平镇危房改造</t>
  </si>
  <si>
    <t>县道下关路、恩野路提升改善工程</t>
  </si>
  <si>
    <t>桃园至巴中高速公路</t>
  </si>
  <si>
    <t>S302涪阳至木门升级改造工程</t>
  </si>
  <si>
    <t>南陈路杨坝至大江口段公路路面改建工程</t>
  </si>
  <si>
    <t>南江县西绕线与樵乐路连接工程</t>
  </si>
  <si>
    <t>南江县Y077长竹路水毁恢复工程</t>
  </si>
  <si>
    <t>南江县关坝至玉泉道路恢复工程</t>
  </si>
  <si>
    <t>陈家山至十八月潭路面整治工程</t>
  </si>
  <si>
    <t>南江县易地扶贫搬迁项目</t>
  </si>
  <si>
    <t>供排水有限责任公司</t>
  </si>
  <si>
    <t>南江县金台水库建设项目</t>
  </si>
  <si>
    <t>表五十四</t>
  </si>
  <si>
    <t>2024年南江县地方政府债务相关情况表</t>
  </si>
  <si>
    <t xml:space="preserve">   单位：万元</t>
  </si>
  <si>
    <t>项   目</t>
  </si>
  <si>
    <t>金 额</t>
  </si>
  <si>
    <t>二、2023年地方政府债务限额</t>
  </si>
  <si>
    <t>三、2024年地方政府债券发行数</t>
  </si>
  <si>
    <t>新增一般债券发行额</t>
  </si>
  <si>
    <t>再融资一般债券发行额</t>
  </si>
  <si>
    <t>新增专项债券发行额</t>
  </si>
  <si>
    <t>再融资专项债券发行额</t>
  </si>
  <si>
    <t>地方政府向国际组织借款转贷收入</t>
  </si>
  <si>
    <t>四、2024年地方政府债务还本支出</t>
  </si>
  <si>
    <t>一般债务还本支出</t>
  </si>
  <si>
    <t>专项债务还本支出</t>
  </si>
  <si>
    <t>五、2024年地方政府债务付息支出</t>
  </si>
  <si>
    <t>一般债务付息支出</t>
  </si>
  <si>
    <t>专项债务付息支出</t>
  </si>
  <si>
    <t>六、2024年末地方政府债务余额</t>
  </si>
  <si>
    <t xml:space="preserve"> 专项债务</t>
  </si>
  <si>
    <t>七、2024年地方政府债务限额</t>
  </si>
  <si>
    <t>表五十五</t>
  </si>
  <si>
    <t>2024年南江县地方政府专项债务情况表</t>
  </si>
  <si>
    <t>金  额</t>
  </si>
  <si>
    <t>一、专项债券收入</t>
  </si>
  <si>
    <t>二、专项债券支出</t>
  </si>
  <si>
    <t>三、还本付息</t>
  </si>
  <si>
    <t>还本执行数</t>
  </si>
  <si>
    <t>付息执行数</t>
  </si>
  <si>
    <t>四、已发行专项债券期限（年）</t>
  </si>
  <si>
    <t>五、已发行专项债券利率（%）</t>
  </si>
  <si>
    <t>表七十九</t>
  </si>
  <si>
    <r>
      <rPr>
        <sz val="18"/>
        <color rgb="FF000000"/>
        <rFont val="Times New Roman"/>
        <family val="1"/>
      </rPr>
      <t>2023</t>
    </r>
    <r>
      <rPr>
        <sz val="18"/>
        <color indexed="8"/>
        <rFont val="方正书宋_GBK"/>
        <charset val="134"/>
      </rPr>
      <t>年巴中市地方政府债务限额调整情况表</t>
    </r>
  </si>
  <si>
    <t>项目</t>
  </si>
  <si>
    <t>巴中市</t>
  </si>
  <si>
    <t>市本级</t>
  </si>
  <si>
    <t>一、2021年地方政府债务限额</t>
  </si>
  <si>
    <t>其中： 一般债务限额</t>
  </si>
  <si>
    <t xml:space="preserve">       专项债务限额</t>
  </si>
  <si>
    <t>二、2022年新增地方政府债务限额</t>
  </si>
  <si>
    <t>附：提前下达的2022年新增地方政府债务限额</t>
  </si>
  <si>
    <t>三、2022年地方政府债务限额</t>
  </si>
  <si>
    <t>2025年南江县地方一般公共预算收入预算表…………………………………………</t>
  </si>
  <si>
    <t>2025年南江县一般公共预算支出预算表…………………………………………</t>
  </si>
  <si>
    <t>2025年南江县一般公共预算收支预算平衡表…………………………………………</t>
  </si>
  <si>
    <t>2025年南江县本级一般公共预算收入预算表…………………………………………</t>
  </si>
  <si>
    <t>2025年南江县本级一般公共预算支出预算表…………………………………………</t>
  </si>
  <si>
    <t>2025年南江县本级一般公共预算收支预算平衡表…………………………………………</t>
  </si>
  <si>
    <t>2025年南江县本级一般公共预算经济分类科目支出预算表………………………………</t>
  </si>
  <si>
    <t>2025年南江县本级一般公共预算经济分类科目基本支出预算表…………………………</t>
  </si>
  <si>
    <t>2025年省对南江县一般公共预算转移支付预算表………………………………………</t>
  </si>
  <si>
    <t>2025年县对扩权镇一般公共预算转移支付预算表…………………………………………</t>
  </si>
  <si>
    <t>2025年南江县预算内基本建设支出预算表……………………………………………………</t>
  </si>
  <si>
    <t>2025年南江县政府性基金预算收入预算表……………………………………………………</t>
  </si>
  <si>
    <t>2025年南江县政府性基金预算支出预算表……………………………………………………</t>
  </si>
  <si>
    <t>2025年南江县政府性基金预算收支预算平衡表………………………………………………</t>
  </si>
  <si>
    <t>2025年南江县本级政府性基金预算收入预算表……………………………………………</t>
  </si>
  <si>
    <t>2025年南江县本级政府性基金预算支出预算表……………………………………………</t>
  </si>
  <si>
    <t>2025年南江县本级政府性基金预算收支预算平衡表………………………………………</t>
  </si>
  <si>
    <t>2025年省对南江县政府性基金预算转移支付预算表…………………………………………</t>
  </si>
  <si>
    <t>2025年县对扩权镇政府性基金预算转移支付预算表…………………………………………</t>
  </si>
  <si>
    <t>2025年南江县国有资本经营预算收入预算表………………………………………………</t>
  </si>
  <si>
    <t>2025年南江县国有资本经营预算支出预算表………………………………………………</t>
  </si>
  <si>
    <t>2025年南江县国有资本经营预算收支预算平衡表…………………………………………</t>
  </si>
  <si>
    <t>2025年南江县本级国有资本经营预算收入预算表………………………………………</t>
  </si>
  <si>
    <t>2025年南江县本级国有资本经营预算支出预算表………………………………………</t>
  </si>
  <si>
    <t>2025年南江县本级国有资本经营预算收支预算平衡表…………………………………</t>
  </si>
  <si>
    <r>
      <t xml:space="preserve"> 2025</t>
    </r>
    <r>
      <rPr>
        <b/>
        <sz val="18"/>
        <rFont val="宋体"/>
        <family val="3"/>
        <charset val="134"/>
      </rPr>
      <t>年南江县地方一般公共预算收入预算表</t>
    </r>
    <phoneticPr fontId="61" type="noConversion"/>
  </si>
  <si>
    <r>
      <t xml:space="preserve"> 2025</t>
    </r>
    <r>
      <rPr>
        <b/>
        <sz val="18"/>
        <rFont val="宋体"/>
        <family val="3"/>
        <charset val="134"/>
      </rPr>
      <t>年南江县一般公共预算支出预算表</t>
    </r>
    <phoneticPr fontId="61" type="noConversion"/>
  </si>
  <si>
    <r>
      <t xml:space="preserve"> 2025</t>
    </r>
    <r>
      <rPr>
        <b/>
        <sz val="18"/>
        <rFont val="宋体"/>
        <family val="3"/>
        <charset val="134"/>
      </rPr>
      <t>年南江县一般公共预算收支预算平衡表</t>
    </r>
    <phoneticPr fontId="61" type="noConversion"/>
  </si>
  <si>
    <r>
      <t xml:space="preserve"> 2025</t>
    </r>
    <r>
      <rPr>
        <b/>
        <sz val="18"/>
        <rFont val="宋体"/>
        <family val="3"/>
        <charset val="134"/>
      </rPr>
      <t>年南江县本级一般公共预算收入预算表</t>
    </r>
    <phoneticPr fontId="61" type="noConversion"/>
  </si>
  <si>
    <r>
      <t xml:space="preserve"> 2025</t>
    </r>
    <r>
      <rPr>
        <b/>
        <sz val="18"/>
        <rFont val="宋体"/>
        <family val="3"/>
        <charset val="134"/>
      </rPr>
      <t>年南江县本级一般公共预算支出预算表</t>
    </r>
    <phoneticPr fontId="61" type="noConversion"/>
  </si>
  <si>
    <r>
      <t xml:space="preserve"> 2025</t>
    </r>
    <r>
      <rPr>
        <b/>
        <sz val="18"/>
        <rFont val="宋体"/>
        <family val="3"/>
        <charset val="134"/>
      </rPr>
      <t>年南江县本级一般公共预算收支预算平衡表</t>
    </r>
    <phoneticPr fontId="61" type="noConversion"/>
  </si>
  <si>
    <r>
      <t xml:space="preserve"> 2025</t>
    </r>
    <r>
      <rPr>
        <b/>
        <sz val="18"/>
        <color rgb="FF000000"/>
        <rFont val="宋体"/>
        <family val="3"/>
        <charset val="134"/>
      </rPr>
      <t>年南江县本级一般公共预算经济分类科目支出预算表</t>
    </r>
    <phoneticPr fontId="61" type="noConversion"/>
  </si>
  <si>
    <r>
      <t xml:space="preserve"> 2025</t>
    </r>
    <r>
      <rPr>
        <b/>
        <sz val="18"/>
        <color rgb="FF000000"/>
        <rFont val="宋体"/>
        <family val="3"/>
        <charset val="134"/>
      </rPr>
      <t>年南江县本级一般公共预算经济分类科目基本支出预算表</t>
    </r>
    <phoneticPr fontId="61" type="noConversion"/>
  </si>
  <si>
    <r>
      <t xml:space="preserve"> 2025</t>
    </r>
    <r>
      <rPr>
        <b/>
        <sz val="18"/>
        <color theme="1"/>
        <rFont val="宋体"/>
        <family val="3"/>
        <charset val="134"/>
      </rPr>
      <t>年省对南江县一般公共预算转移支付预算表</t>
    </r>
    <phoneticPr fontId="61" type="noConversion"/>
  </si>
  <si>
    <r>
      <t xml:space="preserve"> 2025</t>
    </r>
    <r>
      <rPr>
        <b/>
        <sz val="18"/>
        <color theme="1"/>
        <rFont val="宋体"/>
        <family val="3"/>
        <charset val="134"/>
      </rPr>
      <t>年县对扩权镇一般公共预算转移支付预算表</t>
    </r>
    <phoneticPr fontId="61" type="noConversion"/>
  </si>
  <si>
    <r>
      <t xml:space="preserve"> 2025</t>
    </r>
    <r>
      <rPr>
        <b/>
        <sz val="18"/>
        <color rgb="FF000000"/>
        <rFont val="宋体"/>
        <family val="3"/>
        <charset val="134"/>
      </rPr>
      <t>年南江县预算内基本建设支出预算表</t>
    </r>
    <phoneticPr fontId="61" type="noConversion"/>
  </si>
  <si>
    <r>
      <t xml:space="preserve"> 2025</t>
    </r>
    <r>
      <rPr>
        <b/>
        <sz val="18"/>
        <rFont val="宋体"/>
        <family val="3"/>
        <charset val="134"/>
      </rPr>
      <t>年南江县政府性基金预算收入预算表</t>
    </r>
    <phoneticPr fontId="61" type="noConversion"/>
  </si>
  <si>
    <r>
      <t xml:space="preserve"> 2025</t>
    </r>
    <r>
      <rPr>
        <b/>
        <sz val="18"/>
        <rFont val="宋体"/>
        <family val="3"/>
        <charset val="134"/>
      </rPr>
      <t>年南江县政府性基金预算支出预算表</t>
    </r>
    <phoneticPr fontId="61" type="noConversion"/>
  </si>
  <si>
    <r>
      <t xml:space="preserve"> 2025</t>
    </r>
    <r>
      <rPr>
        <b/>
        <sz val="18"/>
        <rFont val="宋体"/>
        <family val="3"/>
        <charset val="134"/>
      </rPr>
      <t>年南江县政府性基金预算收支预算平衡表</t>
    </r>
    <phoneticPr fontId="61" type="noConversion"/>
  </si>
  <si>
    <r>
      <t xml:space="preserve"> 2025</t>
    </r>
    <r>
      <rPr>
        <b/>
        <sz val="18"/>
        <rFont val="宋体"/>
        <family val="3"/>
        <charset val="134"/>
      </rPr>
      <t>年南江县本级政府性基金预算收入预算表</t>
    </r>
    <phoneticPr fontId="61" type="noConversion"/>
  </si>
  <si>
    <r>
      <t xml:space="preserve"> 2025</t>
    </r>
    <r>
      <rPr>
        <b/>
        <sz val="18"/>
        <rFont val="宋体"/>
        <family val="3"/>
        <charset val="134"/>
      </rPr>
      <t>年南江县本级政府性基金预算支出预算表</t>
    </r>
    <phoneticPr fontId="61" type="noConversion"/>
  </si>
  <si>
    <r>
      <t xml:space="preserve"> 2025</t>
    </r>
    <r>
      <rPr>
        <b/>
        <sz val="18"/>
        <rFont val="宋体"/>
        <family val="3"/>
        <charset val="134"/>
      </rPr>
      <t>年南江县本级政府性基金预算收支预算平衡表</t>
    </r>
    <phoneticPr fontId="61" type="noConversion"/>
  </si>
  <si>
    <r>
      <t xml:space="preserve"> 2025</t>
    </r>
    <r>
      <rPr>
        <b/>
        <sz val="18"/>
        <color theme="1"/>
        <rFont val="宋体"/>
        <family val="3"/>
        <charset val="134"/>
      </rPr>
      <t>年省对南江县政府性基金预算转移支付预算表</t>
    </r>
    <phoneticPr fontId="61" type="noConversion"/>
  </si>
  <si>
    <r>
      <t xml:space="preserve"> 2025</t>
    </r>
    <r>
      <rPr>
        <b/>
        <sz val="18"/>
        <color theme="1"/>
        <rFont val="宋体"/>
        <family val="3"/>
        <charset val="134"/>
      </rPr>
      <t>年县对扩权镇政府性基金预算转移支付预算表</t>
    </r>
    <phoneticPr fontId="61" type="noConversion"/>
  </si>
  <si>
    <r>
      <t xml:space="preserve"> 2025</t>
    </r>
    <r>
      <rPr>
        <b/>
        <sz val="18"/>
        <rFont val="宋体"/>
        <family val="3"/>
        <charset val="134"/>
      </rPr>
      <t>年南江县国有资本经营预算收入预算表</t>
    </r>
    <phoneticPr fontId="61" type="noConversion"/>
  </si>
  <si>
    <r>
      <t xml:space="preserve"> 2025</t>
    </r>
    <r>
      <rPr>
        <b/>
        <sz val="18"/>
        <rFont val="宋体"/>
        <family val="3"/>
        <charset val="134"/>
      </rPr>
      <t>年南江县国有资本经营预算支出预算表</t>
    </r>
    <phoneticPr fontId="61" type="noConversion"/>
  </si>
  <si>
    <r>
      <t>2025</t>
    </r>
    <r>
      <rPr>
        <b/>
        <sz val="18"/>
        <rFont val="宋体"/>
        <family val="3"/>
        <charset val="134"/>
      </rPr>
      <t>年南江县国有资本经营预算收支预算平衡表</t>
    </r>
    <phoneticPr fontId="61" type="noConversion"/>
  </si>
  <si>
    <r>
      <t xml:space="preserve"> 2025</t>
    </r>
    <r>
      <rPr>
        <b/>
        <sz val="18"/>
        <rFont val="宋体"/>
        <family val="3"/>
        <charset val="134"/>
      </rPr>
      <t>年南江县本级国有资本经营预算收入预算表</t>
    </r>
    <phoneticPr fontId="61" type="noConversion"/>
  </si>
  <si>
    <r>
      <t xml:space="preserve"> 2025</t>
    </r>
    <r>
      <rPr>
        <b/>
        <sz val="18"/>
        <rFont val="宋体"/>
        <family val="3"/>
        <charset val="134"/>
      </rPr>
      <t>年南江县本级国有资本经营预算支出预算表</t>
    </r>
    <phoneticPr fontId="61" type="noConversion"/>
  </si>
  <si>
    <r>
      <t xml:space="preserve"> 2025</t>
    </r>
    <r>
      <rPr>
        <b/>
        <sz val="18"/>
        <rFont val="宋体"/>
        <family val="3"/>
        <charset val="134"/>
      </rPr>
      <t>年南江县本级国有资本经营预算收支预算平衡表</t>
    </r>
    <phoneticPr fontId="6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</si>
</sst>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 * #,##0.00_ ;_ * \-#,##0.00_ ;_ * &quot;-&quot;??_ ;_ @_ "/>
    <numFmt numFmtId="178" formatCode="0.0_ "/>
    <numFmt numFmtId="179" formatCode="0_ "/>
    <numFmt numFmtId="180" formatCode="#,##0_ "/>
    <numFmt numFmtId="181" formatCode="#,##0.00_ "/>
    <numFmt numFmtId="182" formatCode="0_);[Red]\(0\)"/>
    <numFmt numFmtId="183" formatCode="0.00_ "/>
    <numFmt numFmtId="184" formatCode="_ * #,##0_ ;_ * \-#,##0_ ;_ * &quot;-&quot;??_ ;_ @_ "/>
    <numFmt numFmtId="185" formatCode="#,##0.0_ "/>
    <numFmt numFmtId="186" formatCode="#,##0_);[Red]\(#,##0\)"/>
    <numFmt numFmtId="187" formatCode="0.0_);[Red]\(0.0\)"/>
  </numFmts>
  <fonts count="62">
    <font>
      <sz val="12"/>
      <name val="宋体"/>
      <charset val="134"/>
    </font>
    <font>
      <sz val="12"/>
      <name val="方正仿宋_GBK"/>
      <charset val="134"/>
    </font>
    <font>
      <sz val="18"/>
      <color rgb="FF000000"/>
      <name val="Times New Roman"/>
      <family val="1"/>
    </font>
    <font>
      <sz val="18"/>
      <color indexed="8"/>
      <name val="Times New Roman"/>
      <family val="1"/>
    </font>
    <font>
      <sz val="11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8"/>
      <name val="Times New Roman"/>
      <family val="1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1"/>
      <name val="方正仿宋_GBK"/>
      <charset val="134"/>
    </font>
    <font>
      <b/>
      <sz val="11"/>
      <color theme="1"/>
      <name val="Times New Roman"/>
      <family val="1"/>
    </font>
    <font>
      <sz val="11"/>
      <name val="方正仿宋_GBK"/>
      <charset val="134"/>
    </font>
    <font>
      <sz val="11"/>
      <color theme="1"/>
      <name val="Times New Roman"/>
      <family val="1"/>
    </font>
    <font>
      <sz val="12"/>
      <name val="黑体"/>
      <family val="3"/>
      <charset val="134"/>
    </font>
    <font>
      <sz val="12"/>
      <color indexed="8"/>
      <name val="方正仿宋_GBK"/>
      <charset val="134"/>
    </font>
    <font>
      <sz val="11"/>
      <color indexed="8"/>
      <name val="方正仿宋_GBK"/>
      <charset val="134"/>
    </font>
    <font>
      <sz val="11"/>
      <name val="Times New Roman"/>
      <family val="1"/>
    </font>
    <font>
      <sz val="11"/>
      <color indexed="8"/>
      <name val="宋体"/>
      <family val="3"/>
      <charset val="134"/>
    </font>
    <font>
      <b/>
      <sz val="18"/>
      <color rgb="FF000000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方正仿宋_GBK"/>
      <charset val="134"/>
    </font>
    <font>
      <b/>
      <sz val="12"/>
      <name val="宋体"/>
      <family val="3"/>
      <charset val="134"/>
    </font>
    <font>
      <sz val="12"/>
      <name val="Times New Roman"/>
      <family val="1"/>
    </font>
    <font>
      <b/>
      <sz val="12"/>
      <name val="方正黑体简体"/>
      <family val="4"/>
      <charset val="134"/>
    </font>
    <font>
      <b/>
      <sz val="10"/>
      <name val="华文细黑"/>
      <family val="3"/>
      <charset val="134"/>
    </font>
    <font>
      <sz val="10"/>
      <name val="华文细黑"/>
      <family val="3"/>
      <charset val="134"/>
    </font>
    <font>
      <b/>
      <sz val="18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b/>
      <sz val="12"/>
      <name val="方正仿宋_GBK"/>
      <charset val="134"/>
    </font>
    <font>
      <b/>
      <sz val="11"/>
      <name val="Times New Roman"/>
      <family val="1"/>
    </font>
    <font>
      <sz val="18"/>
      <name val="Times New Roman"/>
      <family val="1"/>
    </font>
    <font>
      <sz val="12"/>
      <color indexed="8"/>
      <name val="方正黑体_GBK"/>
      <charset val="134"/>
    </font>
    <font>
      <sz val="11"/>
      <color theme="1"/>
      <name val="方正仿宋_GBK"/>
      <charset val="134"/>
    </font>
    <font>
      <b/>
      <sz val="18"/>
      <color theme="1"/>
      <name val="Times New Roman"/>
      <family val="1"/>
    </font>
    <font>
      <sz val="10"/>
      <name val="宋体"/>
      <family val="3"/>
      <charset val="134"/>
    </font>
    <font>
      <b/>
      <sz val="12"/>
      <name val="黑体"/>
      <family val="3"/>
      <charset val="134"/>
    </font>
    <font>
      <sz val="11"/>
      <color indexed="0"/>
      <name val="Times New Roman"/>
      <family val="1"/>
    </font>
    <font>
      <b/>
      <sz val="10"/>
      <name val="宋体"/>
      <family val="3"/>
      <charset val="134"/>
    </font>
    <font>
      <b/>
      <sz val="11"/>
      <color theme="1"/>
      <name val="方正仿宋_GBK"/>
      <charset val="134"/>
    </font>
    <font>
      <b/>
      <sz val="18"/>
      <color theme="1"/>
      <name val="方正书宋_GBK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8"/>
      <name val="方正小标宋_GBK"/>
      <charset val="134"/>
    </font>
    <font>
      <sz val="10"/>
      <name val="Times New Roman"/>
      <family val="1"/>
    </font>
    <font>
      <b/>
      <sz val="11"/>
      <color rgb="FF222222"/>
      <name val="Times New Roman"/>
      <family val="1"/>
    </font>
    <font>
      <sz val="11"/>
      <color rgb="FF222222"/>
      <name val="Times New Roman"/>
      <family val="1"/>
    </font>
    <font>
      <b/>
      <sz val="13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8"/>
      <name val="宋体"/>
      <family val="3"/>
      <charset val="134"/>
    </font>
    <font>
      <b/>
      <sz val="14"/>
      <name val="宋体"/>
      <family val="3"/>
      <charset val="134"/>
    </font>
    <font>
      <b/>
      <sz val="10"/>
      <name val="MS Sans Serif"/>
      <family val="1"/>
    </font>
    <font>
      <sz val="10"/>
      <name val="Arial"/>
      <family val="2"/>
    </font>
    <font>
      <sz val="18"/>
      <color indexed="8"/>
      <name val="方正书宋_GBK"/>
      <charset val="134"/>
    </font>
    <font>
      <b/>
      <sz val="18"/>
      <color theme="1"/>
      <name val="宋体"/>
      <family val="3"/>
      <charset val="134"/>
    </font>
    <font>
      <b/>
      <sz val="18"/>
      <name val="方正书宋_GBK"/>
      <charset val="134"/>
    </font>
    <font>
      <b/>
      <sz val="18"/>
      <color rgb="FF000000"/>
      <name val="宋体"/>
      <family val="3"/>
      <charset val="134"/>
    </font>
    <font>
      <sz val="8"/>
      <name val="方正仿宋_GBK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9">
    <xf numFmtId="0" fontId="0" fillId="0" borderId="0">
      <alignment vertical="center"/>
    </xf>
    <xf numFmtId="43" fontId="6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/>
    <xf numFmtId="0" fontId="60" fillId="0" borderId="0">
      <alignment vertical="center"/>
    </xf>
    <xf numFmtId="0" fontId="2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/>
    <xf numFmtId="0" fontId="37" fillId="0" borderId="0">
      <alignment vertical="center"/>
    </xf>
    <xf numFmtId="0" fontId="20" fillId="0" borderId="0">
      <alignment vertical="center"/>
    </xf>
    <xf numFmtId="0" fontId="37" fillId="0" borderId="0"/>
    <xf numFmtId="0" fontId="37" fillId="0" borderId="0">
      <alignment vertical="center"/>
    </xf>
    <xf numFmtId="0" fontId="60" fillId="0" borderId="0">
      <alignment vertical="center"/>
    </xf>
    <xf numFmtId="0" fontId="20" fillId="0" borderId="0"/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3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20" fillId="0" borderId="0"/>
    <xf numFmtId="0" fontId="2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43" fillId="0" borderId="0">
      <alignment vertical="center"/>
    </xf>
    <xf numFmtId="0" fontId="54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</cellStyleXfs>
  <cellXfs count="549">
    <xf numFmtId="0" fontId="0" fillId="0" borderId="0" xfId="0">
      <alignment vertical="center"/>
    </xf>
    <xf numFmtId="0" fontId="1" fillId="0" borderId="0" xfId="5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8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78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178" fontId="0" fillId="0" borderId="0" xfId="0" applyNumberFormat="1">
      <alignment vertical="center"/>
    </xf>
    <xf numFmtId="0" fontId="1" fillId="0" borderId="0" xfId="47" applyFont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1" fillId="0" borderId="1" xfId="22" applyFont="1" applyFill="1" applyBorder="1" applyAlignment="1">
      <alignment horizontal="center" vertical="center" wrapText="1"/>
    </xf>
    <xf numFmtId="179" fontId="11" fillId="0" borderId="1" xfId="22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left" vertical="center" shrinkToFit="1"/>
    </xf>
    <xf numFmtId="180" fontId="13" fillId="0" borderId="1" xfId="41" applyNumberFormat="1" applyFont="1" applyFill="1" applyBorder="1" applyAlignment="1" applyProtection="1">
      <alignment horizontal="right" vertical="center"/>
      <protection locked="0"/>
    </xf>
    <xf numFmtId="0" fontId="14" fillId="0" borderId="1" xfId="0" applyNumberFormat="1" applyFont="1" applyFill="1" applyBorder="1" applyAlignment="1" applyProtection="1">
      <alignment horizontal="left" vertical="center" indent="1" shrinkToFit="1"/>
    </xf>
    <xf numFmtId="180" fontId="15" fillId="0" borderId="1" xfId="41" applyNumberFormat="1" applyFont="1" applyFill="1" applyBorder="1" applyAlignment="1" applyProtection="1">
      <alignment horizontal="right" vertical="center"/>
      <protection locked="0"/>
    </xf>
    <xf numFmtId="181" fontId="13" fillId="0" borderId="1" xfId="41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>
      <alignment vertical="center"/>
    </xf>
    <xf numFmtId="0" fontId="17" fillId="0" borderId="0" xfId="47" applyFont="1" applyFill="1" applyBorder="1" applyAlignment="1">
      <alignment vertical="center"/>
    </xf>
    <xf numFmtId="0" fontId="18" fillId="0" borderId="0" xfId="47" applyFont="1" applyFill="1" applyBorder="1" applyAlignment="1">
      <alignment horizontal="right" vertical="center"/>
    </xf>
    <xf numFmtId="180" fontId="19" fillId="0" borderId="1" xfId="41" applyNumberFormat="1" applyFont="1" applyFill="1" applyBorder="1" applyAlignment="1" applyProtection="1">
      <alignment horizontal="right" vertical="center"/>
      <protection locked="0"/>
    </xf>
    <xf numFmtId="180" fontId="0" fillId="0" borderId="0" xfId="0" applyNumberFormat="1" applyFill="1">
      <alignment vertical="center"/>
    </xf>
    <xf numFmtId="0" fontId="20" fillId="0" borderId="0" xfId="48" applyFont="1" applyFill="1" applyBorder="1" applyAlignment="1">
      <alignment vertical="center"/>
    </xf>
    <xf numFmtId="0" fontId="20" fillId="0" borderId="0" xfId="48" applyFont="1" applyFill="1" applyBorder="1" applyAlignment="1">
      <alignment horizontal="center" vertical="center"/>
    </xf>
    <xf numFmtId="0" fontId="22" fillId="0" borderId="0" xfId="48" applyNumberFormat="1" applyFont="1" applyFill="1" applyBorder="1" applyAlignment="1" applyProtection="1">
      <alignment vertical="center"/>
    </xf>
    <xf numFmtId="0" fontId="22" fillId="0" borderId="0" xfId="48" applyNumberFormat="1" applyFont="1" applyFill="1" applyBorder="1" applyAlignment="1" applyProtection="1">
      <alignment horizontal="center" vertical="center"/>
    </xf>
    <xf numFmtId="0" fontId="18" fillId="0" borderId="0" xfId="48" applyNumberFormat="1" applyFont="1" applyFill="1" applyBorder="1" applyAlignment="1" applyProtection="1">
      <alignment horizontal="right" vertical="center"/>
    </xf>
    <xf numFmtId="0" fontId="23" fillId="0" borderId="1" xfId="48" applyNumberFormat="1" applyFont="1" applyFill="1" applyBorder="1" applyAlignment="1" applyProtection="1">
      <alignment horizontal="center" vertical="center" wrapText="1"/>
    </xf>
    <xf numFmtId="180" fontId="13" fillId="2" borderId="1" xfId="41" applyNumberFormat="1" applyFont="1" applyFill="1" applyBorder="1" applyAlignment="1" applyProtection="1">
      <alignment horizontal="right" vertical="center"/>
      <protection locked="0"/>
    </xf>
    <xf numFmtId="0" fontId="14" fillId="0" borderId="1" xfId="0" applyNumberFormat="1" applyFont="1" applyFill="1" applyBorder="1" applyAlignment="1" applyProtection="1">
      <alignment horizontal="left" vertical="center" shrinkToFit="1"/>
    </xf>
    <xf numFmtId="180" fontId="15" fillId="2" borderId="1" xfId="41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>
      <alignment vertical="center"/>
    </xf>
    <xf numFmtId="0" fontId="25" fillId="0" borderId="0" xfId="48" applyFont="1" applyFill="1" applyBorder="1" applyAlignment="1">
      <alignment vertical="center"/>
    </xf>
    <xf numFmtId="0" fontId="26" fillId="0" borderId="0" xfId="48" applyFont="1" applyFill="1" applyBorder="1" applyAlignment="1">
      <alignment vertical="center"/>
    </xf>
    <xf numFmtId="0" fontId="27" fillId="0" borderId="0" xfId="48" applyFont="1" applyFill="1" applyBorder="1" applyAlignment="1">
      <alignment vertical="center"/>
    </xf>
    <xf numFmtId="0" fontId="28" fillId="0" borderId="0" xfId="48" applyFont="1" applyFill="1" applyBorder="1" applyAlignment="1">
      <alignment vertical="center"/>
    </xf>
    <xf numFmtId="0" fontId="14" fillId="0" borderId="0" xfId="48" applyFont="1" applyFill="1" applyBorder="1" applyAlignment="1">
      <alignment vertical="center"/>
    </xf>
    <xf numFmtId="0" fontId="29" fillId="0" borderId="0" xfId="48" applyFont="1" applyFill="1" applyBorder="1" applyAlignment="1">
      <alignment vertical="center"/>
    </xf>
    <xf numFmtId="0" fontId="30" fillId="0" borderId="0" xfId="48" applyFont="1" applyFill="1" applyBorder="1" applyAlignment="1">
      <alignment vertical="center"/>
    </xf>
    <xf numFmtId="0" fontId="12" fillId="0" borderId="1" xfId="48" applyFont="1" applyFill="1" applyBorder="1" applyAlignment="1">
      <alignment horizontal="center" vertical="center" wrapText="1"/>
    </xf>
    <xf numFmtId="0" fontId="12" fillId="0" borderId="0" xfId="48" applyFont="1" applyFill="1" applyBorder="1" applyAlignment="1" applyProtection="1">
      <alignment vertical="center"/>
      <protection locked="0"/>
    </xf>
    <xf numFmtId="0" fontId="12" fillId="0" borderId="1" xfId="48" applyFont="1" applyFill="1" applyBorder="1" applyAlignment="1">
      <alignment horizontal="left" vertical="center"/>
    </xf>
    <xf numFmtId="0" fontId="31" fillId="0" borderId="0" xfId="48" applyFont="1" applyFill="1" applyBorder="1" applyAlignment="1" applyProtection="1">
      <alignment vertical="center"/>
      <protection locked="0"/>
    </xf>
    <xf numFmtId="180" fontId="32" fillId="2" borderId="1" xfId="41" applyNumberFormat="1" applyFont="1" applyFill="1" applyBorder="1" applyAlignment="1" applyProtection="1">
      <alignment horizontal="right" vertical="center"/>
      <protection locked="0"/>
    </xf>
    <xf numFmtId="0" fontId="0" fillId="0" borderId="0" xfId="16" applyFont="1" applyFill="1" applyBorder="1" applyAlignment="1">
      <alignment vertical="center"/>
    </xf>
    <xf numFmtId="0" fontId="0" fillId="0" borderId="0" xfId="16" applyFont="1" applyFill="1" applyBorder="1" applyAlignment="1" applyProtection="1">
      <alignment vertical="center"/>
      <protection locked="0"/>
    </xf>
    <xf numFmtId="0" fontId="8" fillId="0" borderId="0" xfId="16" applyFont="1" applyFill="1" applyBorder="1" applyAlignment="1">
      <alignment vertical="center"/>
    </xf>
    <xf numFmtId="0" fontId="33" fillId="0" borderId="0" xfId="16" applyFont="1" applyFill="1" applyBorder="1" applyAlignment="1">
      <alignment vertical="center"/>
    </xf>
    <xf numFmtId="0" fontId="0" fillId="0" borderId="0" xfId="54" applyFont="1" applyBorder="1" applyAlignment="1">
      <alignment horizontal="center" vertical="center"/>
    </xf>
    <xf numFmtId="0" fontId="60" fillId="0" borderId="0" xfId="54" applyAlignment="1" applyProtection="1">
      <alignment horizontal="right"/>
      <protection locked="0"/>
    </xf>
    <xf numFmtId="0" fontId="14" fillId="0" borderId="0" xfId="16" applyFont="1" applyFill="1" applyAlignment="1" applyProtection="1">
      <alignment horizontal="right" vertical="center"/>
      <protection locked="0"/>
    </xf>
    <xf numFmtId="0" fontId="12" fillId="0" borderId="1" xfId="54" applyFont="1" applyBorder="1" applyAlignment="1">
      <alignment horizontal="center" vertical="center"/>
    </xf>
    <xf numFmtId="182" fontId="12" fillId="0" borderId="1" xfId="56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54" applyFont="1" applyFill="1" applyBorder="1" applyAlignment="1" applyProtection="1">
      <alignment horizontal="center" vertical="center"/>
      <protection locked="0"/>
    </xf>
    <xf numFmtId="0" fontId="18" fillId="0" borderId="0" xfId="16" applyFont="1" applyFill="1" applyBorder="1" applyAlignment="1">
      <alignment vertical="center"/>
    </xf>
    <xf numFmtId="0" fontId="12" fillId="0" borderId="1" xfId="54" applyFont="1" applyBorder="1" applyAlignment="1">
      <alignment horizontal="left" vertical="center"/>
    </xf>
    <xf numFmtId="180" fontId="13" fillId="2" borderId="1" xfId="41" applyNumberFormat="1" applyFont="1" applyFill="1" applyBorder="1" applyAlignment="1" applyProtection="1">
      <alignment horizontal="right" vertical="center" shrinkToFit="1"/>
      <protection locked="0"/>
    </xf>
    <xf numFmtId="0" fontId="12" fillId="0" borderId="1" xfId="54" applyFont="1" applyFill="1" applyBorder="1" applyAlignment="1" applyProtection="1">
      <alignment horizontal="left" vertical="center"/>
      <protection locked="0"/>
    </xf>
    <xf numFmtId="0" fontId="14" fillId="0" borderId="1" xfId="53" applyFont="1" applyBorder="1" applyAlignment="1">
      <alignment vertical="center" shrinkToFit="1"/>
    </xf>
    <xf numFmtId="0" fontId="18" fillId="0" borderId="1" xfId="16" applyFont="1" applyFill="1" applyBorder="1" applyAlignment="1">
      <alignment vertical="center" shrinkToFit="1"/>
    </xf>
    <xf numFmtId="180" fontId="15" fillId="2" borderId="1" xfId="41" applyNumberFormat="1" applyFont="1" applyFill="1" applyBorder="1" applyAlignment="1" applyProtection="1">
      <alignment horizontal="right" vertical="center" shrinkToFit="1"/>
      <protection locked="0"/>
    </xf>
    <xf numFmtId="0" fontId="17" fillId="0" borderId="0" xfId="16" applyFont="1" applyFill="1" applyBorder="1" applyAlignment="1">
      <alignment vertical="center"/>
    </xf>
    <xf numFmtId="183" fontId="14" fillId="0" borderId="1" xfId="55" applyNumberFormat="1" applyFont="1" applyFill="1" applyBorder="1" applyAlignment="1">
      <alignment vertical="center" shrinkToFit="1"/>
    </xf>
    <xf numFmtId="0" fontId="14" fillId="0" borderId="1" xfId="53" applyFont="1" applyBorder="1" applyAlignment="1">
      <alignment horizontal="left" vertical="center" shrinkToFit="1"/>
    </xf>
    <xf numFmtId="0" fontId="23" fillId="0" borderId="1" xfId="16" applyFont="1" applyFill="1" applyBorder="1" applyAlignment="1">
      <alignment horizontal="left" vertical="center" shrinkToFit="1"/>
    </xf>
    <xf numFmtId="0" fontId="12" fillId="0" borderId="1" xfId="16" applyFont="1" applyFill="1" applyBorder="1" applyAlignment="1">
      <alignment vertical="center" shrinkToFit="1"/>
    </xf>
    <xf numFmtId="0" fontId="34" fillId="0" borderId="0" xfId="16" applyFont="1" applyFill="1" applyBorder="1" applyAlignment="1">
      <alignment vertical="center"/>
    </xf>
    <xf numFmtId="0" fontId="14" fillId="0" borderId="1" xfId="16" applyFont="1" applyFill="1" applyBorder="1" applyAlignment="1">
      <alignment vertical="center" shrinkToFit="1"/>
    </xf>
    <xf numFmtId="0" fontId="14" fillId="0" borderId="0" xfId="16" applyFont="1" applyFill="1" applyBorder="1" applyAlignment="1">
      <alignment vertical="center"/>
    </xf>
    <xf numFmtId="0" fontId="23" fillId="0" borderId="1" xfId="52" applyFont="1" applyFill="1" applyBorder="1" applyAlignment="1" applyProtection="1">
      <alignment vertical="center" shrinkToFit="1"/>
      <protection locked="0"/>
    </xf>
    <xf numFmtId="0" fontId="0" fillId="0" borderId="1" xfId="16" applyFont="1" applyFill="1" applyBorder="1" applyAlignment="1">
      <alignment vertical="center"/>
    </xf>
    <xf numFmtId="0" fontId="12" fillId="0" borderId="1" xfId="16" applyFont="1" applyFill="1" applyBorder="1" applyAlignment="1">
      <alignment horizontal="center" vertical="center"/>
    </xf>
    <xf numFmtId="0" fontId="14" fillId="0" borderId="0" xfId="16" applyFont="1" applyFill="1" applyBorder="1" applyAlignment="1" applyProtection="1">
      <alignment vertical="center"/>
      <protection locked="0"/>
    </xf>
    <xf numFmtId="0" fontId="8" fillId="0" borderId="0" xfId="54" applyFont="1" applyAlignment="1">
      <alignment vertical="center" wrapText="1"/>
    </xf>
    <xf numFmtId="0" fontId="23" fillId="0" borderId="1" xfId="52" applyFont="1" applyFill="1" applyBorder="1" applyAlignment="1">
      <alignment vertical="center"/>
    </xf>
    <xf numFmtId="0" fontId="14" fillId="0" borderId="1" xfId="52" applyFont="1" applyFill="1" applyBorder="1" applyAlignment="1">
      <alignment horizontal="left" vertical="center" indent="1"/>
    </xf>
    <xf numFmtId="0" fontId="35" fillId="0" borderId="1" xfId="52" applyFont="1" applyFill="1" applyBorder="1" applyAlignment="1">
      <alignment horizontal="left" vertical="center" indent="1"/>
    </xf>
    <xf numFmtId="0" fontId="18" fillId="0" borderId="0" xfId="16" applyFont="1" applyFill="1" applyBorder="1" applyAlignment="1" applyProtection="1">
      <alignment vertical="center"/>
      <protection locked="0"/>
    </xf>
    <xf numFmtId="0" fontId="12" fillId="0" borderId="1" xfId="16" applyFont="1" applyFill="1" applyBorder="1" applyAlignment="1">
      <alignment vertical="center"/>
    </xf>
    <xf numFmtId="0" fontId="12" fillId="0" borderId="1" xfId="52" applyFont="1" applyFill="1" applyBorder="1" applyAlignment="1">
      <alignment horizontal="center" vertical="center"/>
    </xf>
    <xf numFmtId="0" fontId="14" fillId="0" borderId="0" xfId="16" applyFon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0" fillId="0" borderId="0" xfId="0" applyProtection="1">
      <alignment vertical="center"/>
      <protection locked="0"/>
    </xf>
    <xf numFmtId="0" fontId="1" fillId="0" borderId="0" xfId="51" applyFont="1" applyFill="1" applyAlignment="1" applyProtection="1">
      <alignment vertical="center"/>
    </xf>
    <xf numFmtId="0" fontId="12" fillId="0" borderId="1" xfId="54" applyFont="1" applyBorder="1" applyAlignment="1" applyProtection="1">
      <alignment horizontal="center" vertical="center"/>
    </xf>
    <xf numFmtId="0" fontId="12" fillId="0" borderId="1" xfId="53" applyFont="1" applyBorder="1" applyAlignment="1" applyProtection="1">
      <alignment vertical="center"/>
    </xf>
    <xf numFmtId="0" fontId="14" fillId="0" borderId="1" xfId="53" applyFont="1" applyFill="1" applyBorder="1" applyAlignment="1" applyProtection="1">
      <alignment horizontal="left" vertical="center" indent="1"/>
    </xf>
    <xf numFmtId="0" fontId="18" fillId="0" borderId="1" xfId="53" applyFont="1" applyFill="1" applyBorder="1" applyAlignment="1" applyProtection="1">
      <alignment horizontal="left" vertical="center" indent="1"/>
    </xf>
    <xf numFmtId="0" fontId="12" fillId="0" borderId="1" xfId="53" applyFont="1" applyFill="1" applyBorder="1" applyAlignment="1" applyProtection="1">
      <alignment horizontal="center" vertical="center"/>
    </xf>
    <xf numFmtId="0" fontId="14" fillId="0" borderId="0" xfId="0" applyFont="1" applyProtection="1">
      <alignment vertical="center"/>
    </xf>
    <xf numFmtId="0" fontId="14" fillId="0" borderId="0" xfId="0" applyFont="1" applyProtection="1">
      <alignment vertical="center"/>
      <protection locked="0"/>
    </xf>
    <xf numFmtId="0" fontId="0" fillId="0" borderId="0" xfId="16" applyFont="1" applyFill="1" applyBorder="1" applyAlignment="1" applyProtection="1">
      <alignment vertical="center"/>
    </xf>
    <xf numFmtId="0" fontId="0" fillId="0" borderId="0" xfId="54" applyFont="1" applyBorder="1" applyAlignment="1" applyProtection="1">
      <alignment horizontal="center" vertical="center"/>
    </xf>
    <xf numFmtId="0" fontId="12" fillId="0" borderId="1" xfId="54" applyFont="1" applyFill="1" applyBorder="1" applyAlignment="1" applyProtection="1">
      <alignment horizontal="center" vertical="center"/>
    </xf>
    <xf numFmtId="0" fontId="23" fillId="0" borderId="1" xfId="52" applyFont="1" applyFill="1" applyBorder="1" applyAlignment="1" applyProtection="1">
      <alignment vertical="center"/>
    </xf>
    <xf numFmtId="0" fontId="14" fillId="0" borderId="1" xfId="52" applyFont="1" applyFill="1" applyBorder="1" applyAlignment="1" applyProtection="1">
      <alignment horizontal="left" vertical="center" indent="1"/>
    </xf>
    <xf numFmtId="0" fontId="35" fillId="0" borderId="1" xfId="52" applyFont="1" applyFill="1" applyBorder="1" applyAlignment="1" applyProtection="1">
      <alignment horizontal="left" vertical="center" indent="1"/>
    </xf>
    <xf numFmtId="0" fontId="12" fillId="0" borderId="1" xfId="16" applyFont="1" applyFill="1" applyBorder="1" applyAlignment="1" applyProtection="1">
      <alignment vertical="center"/>
    </xf>
    <xf numFmtId="0" fontId="12" fillId="0" borderId="1" xfId="52" applyFont="1" applyFill="1" applyBorder="1" applyAlignment="1" applyProtection="1">
      <alignment horizontal="center" vertical="center"/>
    </xf>
    <xf numFmtId="0" fontId="14" fillId="0" borderId="0" xfId="16" applyFont="1" applyFill="1" applyBorder="1" applyAlignment="1" applyProtection="1">
      <alignment vertical="center"/>
    </xf>
    <xf numFmtId="0" fontId="14" fillId="0" borderId="1" xfId="53" applyFont="1" applyBorder="1" applyAlignment="1">
      <alignment horizontal="left" vertical="center" indent="1" shrinkToFit="1"/>
    </xf>
    <xf numFmtId="0" fontId="18" fillId="0" borderId="1" xfId="16" applyFont="1" applyFill="1" applyBorder="1" applyAlignment="1">
      <alignment horizontal="left" vertical="center" indent="1" shrinkToFit="1"/>
    </xf>
    <xf numFmtId="183" fontId="14" fillId="0" borderId="1" xfId="55" applyNumberFormat="1" applyFont="1" applyFill="1" applyBorder="1" applyAlignment="1">
      <alignment horizontal="left" vertical="center" indent="1" shrinkToFit="1"/>
    </xf>
    <xf numFmtId="0" fontId="14" fillId="0" borderId="1" xfId="16" applyFont="1" applyFill="1" applyBorder="1" applyAlignment="1">
      <alignment horizontal="left" vertical="center" indent="1" shrinkToFit="1"/>
    </xf>
    <xf numFmtId="0" fontId="14" fillId="0" borderId="2" xfId="52" applyFont="1" applyFill="1" applyBorder="1" applyAlignment="1" applyProtection="1">
      <alignment horizontal="right" vertical="center"/>
    </xf>
    <xf numFmtId="0" fontId="14" fillId="0" borderId="1" xfId="52" applyFont="1" applyFill="1" applyBorder="1" applyAlignment="1" applyProtection="1">
      <alignment horizontal="left" vertical="center" indent="1" shrinkToFit="1"/>
    </xf>
    <xf numFmtId="0" fontId="35" fillId="0" borderId="1" xfId="52" applyFont="1" applyFill="1" applyBorder="1" applyAlignment="1" applyProtection="1">
      <alignment horizontal="left" vertical="center" indent="1" shrinkToFit="1"/>
    </xf>
    <xf numFmtId="0" fontId="14" fillId="0" borderId="1" xfId="53" applyFont="1" applyFill="1" applyBorder="1" applyAlignment="1" applyProtection="1">
      <alignment vertical="center"/>
    </xf>
    <xf numFmtId="0" fontId="14" fillId="0" borderId="1" xfId="53" applyFont="1" applyFill="1" applyBorder="1" applyAlignment="1" applyProtection="1">
      <alignment vertical="center" shrinkToFit="1"/>
    </xf>
    <xf numFmtId="0" fontId="14" fillId="0" borderId="1" xfId="53" applyFont="1" applyFill="1" applyBorder="1" applyAlignment="1" applyProtection="1">
      <alignment horizontal="left" vertical="center" indent="1" shrinkToFit="1"/>
    </xf>
    <xf numFmtId="0" fontId="60" fillId="0" borderId="0" xfId="5" applyFill="1" applyBorder="1" applyAlignment="1">
      <alignment vertical="center"/>
    </xf>
    <xf numFmtId="0" fontId="12" fillId="0" borderId="1" xfId="4" applyFont="1" applyFill="1" applyBorder="1" applyAlignment="1">
      <alignment horizontal="center" vertical="center" wrapText="1"/>
    </xf>
    <xf numFmtId="183" fontId="12" fillId="0" borderId="1" xfId="4" applyNumberFormat="1" applyFont="1" applyFill="1" applyBorder="1" applyAlignment="1">
      <alignment horizontal="center" vertical="center" wrapText="1"/>
    </xf>
    <xf numFmtId="0" fontId="60" fillId="0" borderId="0" xfId="5" applyFill="1" applyBorder="1" applyAlignment="1" applyProtection="1">
      <alignment vertical="center"/>
      <protection locked="0"/>
    </xf>
    <xf numFmtId="0" fontId="14" fillId="0" borderId="1" xfId="4" applyFont="1" applyFill="1" applyBorder="1" applyAlignment="1">
      <alignment horizontal="left" vertical="center" wrapText="1" indent="1"/>
    </xf>
    <xf numFmtId="0" fontId="14" fillId="0" borderId="1" xfId="4" applyFont="1" applyFill="1" applyBorder="1" applyAlignment="1">
      <alignment horizontal="left" vertical="center" wrapText="1"/>
    </xf>
    <xf numFmtId="180" fontId="23" fillId="0" borderId="1" xfId="75" applyNumberFormat="1" applyFont="1" applyFill="1" applyBorder="1" applyAlignment="1" applyProtection="1">
      <alignment vertical="center"/>
    </xf>
    <xf numFmtId="0" fontId="0" fillId="0" borderId="0" xfId="50" applyFont="1" applyFill="1" applyAlignment="1">
      <alignment vertical="center"/>
    </xf>
    <xf numFmtId="0" fontId="10" fillId="0" borderId="0" xfId="41" applyFont="1" applyFill="1" applyBorder="1" applyAlignment="1">
      <alignment vertical="center"/>
    </xf>
    <xf numFmtId="0" fontId="37" fillId="0" borderId="0" xfId="48" applyFont="1" applyFill="1">
      <alignment vertical="center"/>
    </xf>
    <xf numFmtId="0" fontId="24" fillId="0" borderId="0" xfId="48" applyFont="1" applyFill="1">
      <alignment vertical="center"/>
    </xf>
    <xf numFmtId="179" fontId="10" fillId="0" borderId="0" xfId="41" applyNumberFormat="1" applyFont="1" applyFill="1" applyBorder="1" applyAlignment="1" applyProtection="1">
      <alignment horizontal="center"/>
      <protection locked="0"/>
    </xf>
    <xf numFmtId="0" fontId="10" fillId="0" borderId="0" xfId="41" applyFont="1" applyFill="1" applyBorder="1" applyAlignment="1"/>
    <xf numFmtId="182" fontId="0" fillId="0" borderId="0" xfId="51" applyNumberFormat="1" applyFont="1" applyFill="1" applyAlignment="1" applyProtection="1">
      <alignment vertical="center"/>
      <protection locked="0"/>
    </xf>
    <xf numFmtId="182" fontId="0" fillId="0" borderId="0" xfId="51" applyNumberFormat="1" applyFont="1" applyFill="1" applyAlignment="1">
      <alignment vertical="center"/>
    </xf>
    <xf numFmtId="0" fontId="0" fillId="0" borderId="0" xfId="51" applyFont="1" applyFill="1" applyAlignment="1" applyProtection="1">
      <alignment vertical="center"/>
      <protection locked="0"/>
    </xf>
    <xf numFmtId="0" fontId="38" fillId="0" borderId="0" xfId="20" applyFont="1" applyFill="1" applyBorder="1" applyAlignment="1">
      <alignment vertical="center"/>
    </xf>
    <xf numFmtId="179" fontId="6" fillId="0" borderId="0" xfId="20" applyNumberFormat="1" applyFont="1" applyFill="1" applyBorder="1" applyAlignment="1" applyProtection="1">
      <alignment horizontal="center" vertical="center"/>
      <protection locked="0"/>
    </xf>
    <xf numFmtId="0" fontId="6" fillId="0" borderId="0" xfId="20" applyFont="1" applyFill="1" applyBorder="1" applyAlignment="1">
      <alignment vertical="center"/>
    </xf>
    <xf numFmtId="180" fontId="14" fillId="0" borderId="0" xfId="9" applyNumberFormat="1" applyFont="1" applyFill="1" applyBorder="1" applyAlignment="1" applyProtection="1">
      <alignment horizontal="right" vertical="center" wrapText="1"/>
      <protection locked="0"/>
    </xf>
    <xf numFmtId="0" fontId="12" fillId="0" borderId="1" xfId="40" applyFont="1" applyFill="1" applyBorder="1" applyAlignment="1">
      <alignment horizontal="center" vertical="center"/>
    </xf>
    <xf numFmtId="179" fontId="12" fillId="0" borderId="1" xfId="40" applyNumberFormat="1" applyFont="1" applyFill="1" applyBorder="1" applyAlignment="1" applyProtection="1">
      <alignment horizontal="center" vertical="center"/>
      <protection locked="0"/>
    </xf>
    <xf numFmtId="0" fontId="10" fillId="0" borderId="0" xfId="41" applyFont="1" applyFill="1" applyBorder="1" applyAlignment="1" applyProtection="1">
      <protection locked="0"/>
    </xf>
    <xf numFmtId="0" fontId="12" fillId="0" borderId="1" xfId="20" applyFont="1" applyFill="1" applyBorder="1" applyAlignment="1">
      <alignment horizontal="left" vertical="center"/>
    </xf>
    <xf numFmtId="180" fontId="32" fillId="0" borderId="1" xfId="58" applyNumberFormat="1" applyFont="1" applyFill="1" applyBorder="1" applyAlignment="1" applyProtection="1">
      <alignment horizontal="right" vertical="center"/>
      <protection locked="0"/>
    </xf>
    <xf numFmtId="0" fontId="18" fillId="0" borderId="1" xfId="20" applyFont="1" applyFill="1" applyBorder="1" applyAlignment="1">
      <alignment horizontal="left" vertical="center"/>
    </xf>
    <xf numFmtId="180" fontId="19" fillId="2" borderId="1" xfId="58" applyNumberFormat="1" applyFont="1" applyFill="1" applyBorder="1" applyAlignment="1" applyProtection="1">
      <alignment horizontal="right" vertical="center"/>
    </xf>
    <xf numFmtId="180" fontId="19" fillId="0" borderId="1" xfId="58" applyNumberFormat="1" applyFont="1" applyFill="1" applyBorder="1" applyAlignment="1" applyProtection="1">
      <alignment horizontal="right" vertical="center"/>
      <protection locked="0"/>
    </xf>
    <xf numFmtId="184" fontId="10" fillId="0" borderId="0" xfId="41" applyNumberFormat="1" applyFont="1" applyFill="1" applyBorder="1" applyAlignment="1"/>
    <xf numFmtId="180" fontId="19" fillId="0" borderId="1" xfId="58" applyNumberFormat="1" applyFont="1" applyFill="1" applyBorder="1" applyAlignment="1" applyProtection="1">
      <alignment horizontal="right" vertical="center"/>
    </xf>
    <xf numFmtId="180" fontId="32" fillId="0" borderId="1" xfId="58" applyNumberFormat="1" applyFont="1" applyFill="1" applyBorder="1" applyAlignment="1" applyProtection="1">
      <alignment horizontal="right" vertical="center"/>
    </xf>
    <xf numFmtId="180" fontId="39" fillId="2" borderId="1" xfId="58" applyNumberFormat="1" applyFont="1" applyFill="1" applyBorder="1" applyAlignment="1" applyProtection="1">
      <alignment horizontal="right" vertical="center"/>
      <protection locked="0"/>
    </xf>
    <xf numFmtId="179" fontId="23" fillId="2" borderId="1" xfId="20" applyNumberFormat="1" applyFont="1" applyFill="1" applyBorder="1" applyAlignment="1">
      <alignment horizontal="left" vertical="center"/>
    </xf>
    <xf numFmtId="180" fontId="19" fillId="2" borderId="1" xfId="58" applyNumberFormat="1" applyFont="1" applyFill="1" applyBorder="1" applyAlignment="1" applyProtection="1">
      <alignment horizontal="right" vertical="center"/>
      <protection locked="0"/>
    </xf>
    <xf numFmtId="180" fontId="32" fillId="2" borderId="1" xfId="58" applyNumberFormat="1" applyFont="1" applyFill="1" applyBorder="1" applyAlignment="1" applyProtection="1">
      <alignment horizontal="right" vertical="center"/>
      <protection locked="0"/>
    </xf>
    <xf numFmtId="179" fontId="18" fillId="0" borderId="1" xfId="20" applyNumberFormat="1" applyFont="1" applyFill="1" applyBorder="1" applyAlignment="1">
      <alignment horizontal="left" vertical="center"/>
    </xf>
    <xf numFmtId="0" fontId="10" fillId="0" borderId="1" xfId="41" applyFont="1" applyFill="1" applyBorder="1" applyAlignment="1"/>
    <xf numFmtId="180" fontId="15" fillId="2" borderId="1" xfId="41" applyNumberFormat="1" applyFont="1" applyFill="1" applyBorder="1" applyAlignment="1" applyProtection="1">
      <alignment horizontal="right"/>
      <protection locked="0"/>
    </xf>
    <xf numFmtId="179" fontId="18" fillId="2" borderId="1" xfId="20" applyNumberFormat="1" applyFont="1" applyFill="1" applyBorder="1" applyAlignment="1">
      <alignment horizontal="left" vertical="center"/>
    </xf>
    <xf numFmtId="0" fontId="0" fillId="0" borderId="0" xfId="50" applyFont="1" applyFill="1" applyBorder="1" applyAlignment="1">
      <alignment vertical="center" wrapText="1"/>
    </xf>
    <xf numFmtId="0" fontId="12" fillId="0" borderId="1" xfId="20" applyFont="1" applyFill="1" applyBorder="1" applyAlignment="1">
      <alignment horizontal="center" vertical="center"/>
    </xf>
    <xf numFmtId="180" fontId="32" fillId="2" borderId="1" xfId="58" applyNumberFormat="1" applyFont="1" applyFill="1" applyBorder="1" applyAlignment="1" applyProtection="1">
      <alignment horizontal="right" vertical="center"/>
    </xf>
    <xf numFmtId="179" fontId="12" fillId="2" borderId="1" xfId="20" applyNumberFormat="1" applyFont="1" applyFill="1" applyBorder="1" applyAlignment="1">
      <alignment horizontal="center" vertical="center"/>
    </xf>
    <xf numFmtId="0" fontId="40" fillId="0" borderId="0" xfId="48" applyFont="1" applyFill="1">
      <alignment vertical="center"/>
    </xf>
    <xf numFmtId="0" fontId="60" fillId="0" borderId="0" xfId="48" applyFill="1">
      <alignment vertical="center"/>
    </xf>
    <xf numFmtId="0" fontId="60" fillId="0" borderId="0" xfId="48" applyFill="1" applyAlignment="1" applyProtection="1">
      <alignment horizontal="right" vertical="center"/>
      <protection locked="0"/>
    </xf>
    <xf numFmtId="0" fontId="1" fillId="0" borderId="0" xfId="29" applyFont="1" applyFill="1" applyBorder="1" applyAlignment="1" applyProtection="1">
      <alignment vertical="center"/>
      <protection locked="0"/>
    </xf>
    <xf numFmtId="0" fontId="16" fillId="0" borderId="0" xfId="48" applyFont="1" applyFill="1" applyAlignment="1" applyProtection="1">
      <alignment horizontal="left" vertical="center"/>
      <protection locked="0"/>
    </xf>
    <xf numFmtId="0" fontId="16" fillId="0" borderId="0" xfId="48" applyFont="1" applyFill="1" applyBorder="1" applyAlignment="1">
      <alignment vertical="center"/>
    </xf>
    <xf numFmtId="0" fontId="12" fillId="0" borderId="1" xfId="48" applyFont="1" applyFill="1" applyBorder="1" applyAlignment="1">
      <alignment horizontal="center" vertical="center"/>
    </xf>
    <xf numFmtId="0" fontId="12" fillId="0" borderId="1" xfId="48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>
      <alignment vertical="center"/>
    </xf>
    <xf numFmtId="184" fontId="14" fillId="0" borderId="1" xfId="1" applyNumberFormat="1" applyFont="1" applyFill="1" applyBorder="1" applyAlignment="1" applyProtection="1">
      <alignment vertical="center" wrapText="1"/>
    </xf>
    <xf numFmtId="0" fontId="12" fillId="0" borderId="1" xfId="48" applyFont="1" applyFill="1" applyBorder="1" applyAlignment="1">
      <alignment vertical="center"/>
    </xf>
    <xf numFmtId="184" fontId="14" fillId="0" borderId="1" xfId="1" applyNumberFormat="1" applyFont="1" applyFill="1" applyBorder="1" applyAlignment="1">
      <alignment horizontal="left" vertical="center" wrapText="1"/>
    </xf>
    <xf numFmtId="0" fontId="14" fillId="0" borderId="1" xfId="48" applyFont="1" applyFill="1" applyBorder="1" applyAlignment="1">
      <alignment horizontal="left" vertical="center" wrapText="1" indent="1"/>
    </xf>
    <xf numFmtId="184" fontId="14" fillId="0" borderId="1" xfId="65" applyNumberFormat="1" applyFont="1" applyFill="1" applyBorder="1" applyAlignment="1" applyProtection="1">
      <alignment horizontal="left" vertical="center" wrapText="1"/>
    </xf>
    <xf numFmtId="184" fontId="12" fillId="0" borderId="1" xfId="1" applyNumberFormat="1" applyFont="1" applyFill="1" applyBorder="1" applyAlignment="1">
      <alignment horizontal="center" vertical="center"/>
    </xf>
    <xf numFmtId="3" fontId="12" fillId="0" borderId="1" xfId="48" applyNumberFormat="1" applyFont="1" applyFill="1" applyBorder="1" applyAlignment="1" applyProtection="1">
      <alignment vertical="center"/>
    </xf>
    <xf numFmtId="3" fontId="12" fillId="0" borderId="1" xfId="48" applyNumberFormat="1" applyFont="1" applyFill="1" applyBorder="1" applyAlignment="1" applyProtection="1">
      <alignment vertical="center" wrapText="1"/>
    </xf>
    <xf numFmtId="0" fontId="14" fillId="0" borderId="1" xfId="48" applyFont="1" applyFill="1" applyBorder="1" applyAlignment="1">
      <alignment vertical="center"/>
    </xf>
    <xf numFmtId="0" fontId="41" fillId="0" borderId="1" xfId="9" applyFont="1" applyFill="1" applyBorder="1" applyAlignment="1">
      <alignment horizontal="left" vertical="center" wrapText="1"/>
    </xf>
    <xf numFmtId="0" fontId="41" fillId="0" borderId="1" xfId="9" applyFont="1" applyFill="1" applyBorder="1" applyAlignment="1">
      <alignment horizontal="center" vertical="center"/>
    </xf>
    <xf numFmtId="0" fontId="14" fillId="0" borderId="0" xfId="48" applyFont="1" applyFill="1">
      <alignment vertical="center"/>
    </xf>
    <xf numFmtId="0" fontId="14" fillId="0" borderId="0" xfId="48" applyFont="1" applyFill="1" applyAlignment="1" applyProtection="1">
      <alignment horizontal="right" vertical="center"/>
      <protection locked="0"/>
    </xf>
    <xf numFmtId="180" fontId="14" fillId="0" borderId="0" xfId="48" applyNumberFormat="1" applyFont="1" applyFill="1" applyAlignment="1" applyProtection="1">
      <alignment horizontal="right" vertical="center"/>
      <protection locked="0"/>
    </xf>
    <xf numFmtId="184" fontId="32" fillId="0" borderId="1" xfId="58" applyNumberFormat="1" applyFont="1" applyFill="1" applyBorder="1" applyAlignment="1" applyProtection="1">
      <alignment horizontal="center" vertical="center"/>
      <protection locked="0"/>
    </xf>
    <xf numFmtId="184" fontId="19" fillId="2" borderId="1" xfId="58" applyNumberFormat="1" applyFont="1" applyFill="1" applyBorder="1" applyAlignment="1" applyProtection="1">
      <alignment horizontal="center" vertical="center"/>
    </xf>
    <xf numFmtId="184" fontId="19" fillId="0" borderId="1" xfId="58" applyNumberFormat="1" applyFont="1" applyFill="1" applyBorder="1" applyAlignment="1" applyProtection="1">
      <alignment horizontal="center" vertical="center"/>
    </xf>
    <xf numFmtId="184" fontId="32" fillId="0" borderId="1" xfId="58" applyNumberFormat="1" applyFont="1" applyFill="1" applyBorder="1" applyAlignment="1" applyProtection="1">
      <alignment horizontal="center" vertical="center"/>
    </xf>
    <xf numFmtId="180" fontId="39" fillId="2" borderId="1" xfId="58" applyNumberFormat="1" applyFont="1" applyFill="1" applyBorder="1" applyAlignment="1" applyProtection="1">
      <alignment horizontal="center" vertical="center"/>
      <protection locked="0"/>
    </xf>
    <xf numFmtId="0" fontId="23" fillId="2" borderId="1" xfId="20" applyFont="1" applyFill="1" applyBorder="1" applyAlignment="1">
      <alignment horizontal="left" vertical="center"/>
    </xf>
    <xf numFmtId="180" fontId="32" fillId="0" borderId="1" xfId="58" applyNumberFormat="1" applyFont="1" applyFill="1" applyBorder="1" applyAlignment="1" applyProtection="1">
      <alignment horizontal="center" vertical="center"/>
    </xf>
    <xf numFmtId="184" fontId="19" fillId="2" borderId="1" xfId="58" applyNumberFormat="1" applyFont="1" applyFill="1" applyBorder="1" applyAlignment="1" applyProtection="1">
      <alignment horizontal="center" vertical="center"/>
      <protection locked="0"/>
    </xf>
    <xf numFmtId="184" fontId="32" fillId="2" borderId="1" xfId="58" applyNumberFormat="1" applyFont="1" applyFill="1" applyBorder="1" applyAlignment="1" applyProtection="1">
      <alignment horizontal="center" vertical="center"/>
      <protection locked="0"/>
    </xf>
    <xf numFmtId="184" fontId="39" fillId="2" borderId="1" xfId="58" applyNumberFormat="1" applyFont="1" applyFill="1" applyBorder="1" applyAlignment="1" applyProtection="1">
      <alignment horizontal="center" vertical="center"/>
      <protection locked="0"/>
    </xf>
    <xf numFmtId="179" fontId="15" fillId="2" borderId="1" xfId="41" applyNumberFormat="1" applyFont="1" applyFill="1" applyBorder="1" applyAlignment="1" applyProtection="1">
      <alignment horizontal="center"/>
      <protection locked="0"/>
    </xf>
    <xf numFmtId="0" fontId="18" fillId="2" borderId="1" xfId="20" applyFont="1" applyFill="1" applyBorder="1" applyAlignment="1">
      <alignment horizontal="left" vertical="center"/>
    </xf>
    <xf numFmtId="184" fontId="32" fillId="2" borderId="1" xfId="58" applyNumberFormat="1" applyFont="1" applyFill="1" applyBorder="1" applyAlignment="1" applyProtection="1">
      <alignment horizontal="center" vertical="center"/>
    </xf>
    <xf numFmtId="0" fontId="12" fillId="2" borderId="1" xfId="20" applyFont="1" applyFill="1" applyBorder="1" applyAlignment="1">
      <alignment horizontal="center" vertical="center"/>
    </xf>
    <xf numFmtId="184" fontId="32" fillId="2" borderId="1" xfId="58" applyNumberFormat="1" applyFont="1" applyFill="1" applyBorder="1" applyAlignment="1" applyProtection="1">
      <alignment horizontal="left" vertical="center"/>
    </xf>
    <xf numFmtId="184" fontId="14" fillId="0" borderId="1" xfId="1" applyNumberFormat="1" applyFont="1" applyFill="1" applyBorder="1" applyAlignment="1">
      <alignment vertical="center" wrapText="1"/>
    </xf>
    <xf numFmtId="184" fontId="14" fillId="0" borderId="1" xfId="1" applyNumberFormat="1" applyFont="1" applyFill="1" applyBorder="1" applyAlignment="1" applyProtection="1">
      <alignment horizontal="left" vertical="center" wrapText="1"/>
    </xf>
    <xf numFmtId="184" fontId="14" fillId="0" borderId="1" xfId="65" applyNumberFormat="1" applyFont="1" applyFill="1" applyBorder="1" applyAlignment="1" applyProtection="1">
      <alignment vertical="center" wrapText="1"/>
    </xf>
    <xf numFmtId="180" fontId="60" fillId="0" borderId="0" xfId="48" applyNumberFormat="1" applyFill="1" applyAlignment="1" applyProtection="1">
      <alignment horizontal="right" vertical="center"/>
      <protection locked="0"/>
    </xf>
    <xf numFmtId="0" fontId="14" fillId="0" borderId="2" xfId="4" applyFont="1" applyFill="1" applyBorder="1" applyAlignment="1">
      <alignment horizontal="right" vertical="center" wrapText="1"/>
    </xf>
    <xf numFmtId="180" fontId="14" fillId="0" borderId="1" xfId="1" applyNumberFormat="1" applyFont="1" applyFill="1" applyBorder="1" applyAlignment="1" applyProtection="1">
      <alignment horizontal="right" vertical="center"/>
    </xf>
    <xf numFmtId="0" fontId="7" fillId="0" borderId="0" xfId="5" applyFont="1" applyFill="1" applyBorder="1" applyAlignment="1">
      <alignment horizontal="right" vertical="center"/>
    </xf>
    <xf numFmtId="184" fontId="19" fillId="0" borderId="1" xfId="58" applyNumberFormat="1" applyFont="1" applyFill="1" applyBorder="1" applyAlignment="1" applyProtection="1">
      <alignment horizontal="center" vertical="center"/>
      <protection locked="0"/>
    </xf>
    <xf numFmtId="184" fontId="39" fillId="0" borderId="1" xfId="58" applyNumberFormat="1" applyFont="1" applyFill="1" applyBorder="1" applyAlignment="1" applyProtection="1">
      <alignment horizontal="center" vertical="center"/>
      <protection locked="0"/>
    </xf>
    <xf numFmtId="0" fontId="18" fillId="0" borderId="1" xfId="20" applyFont="1" applyFill="1" applyBorder="1" applyAlignment="1">
      <alignment horizontal="left" vertical="center" shrinkToFit="1"/>
    </xf>
    <xf numFmtId="0" fontId="23" fillId="0" borderId="1" xfId="20" applyFont="1" applyFill="1" applyBorder="1" applyAlignment="1">
      <alignment horizontal="left" vertical="center"/>
    </xf>
    <xf numFmtId="0" fontId="37" fillId="0" borderId="1" xfId="48" applyFont="1" applyFill="1" applyBorder="1">
      <alignment vertical="center"/>
    </xf>
    <xf numFmtId="179" fontId="15" fillId="0" borderId="1" xfId="41" applyNumberFormat="1" applyFont="1" applyFill="1" applyBorder="1" applyAlignment="1" applyProtection="1">
      <alignment horizontal="center"/>
      <protection locked="0"/>
    </xf>
    <xf numFmtId="184" fontId="32" fillId="0" borderId="1" xfId="58" applyNumberFormat="1" applyFont="1" applyFill="1" applyBorder="1" applyAlignment="1" applyProtection="1">
      <alignment horizontal="left" vertical="center"/>
    </xf>
    <xf numFmtId="0" fontId="0" fillId="0" borderId="0" xfId="48" applyFont="1" applyFill="1" applyBorder="1" applyAlignment="1" applyProtection="1">
      <alignment horizontal="right" vertical="center"/>
      <protection locked="0"/>
    </xf>
    <xf numFmtId="0" fontId="14" fillId="0" borderId="0" xfId="48" applyFont="1" applyFill="1" applyAlignment="1" applyProtection="1">
      <alignment horizontal="center" wrapText="1"/>
      <protection locked="0"/>
    </xf>
    <xf numFmtId="0" fontId="12" fillId="0" borderId="1" xfId="0" applyFont="1" applyFill="1" applyBorder="1" applyAlignment="1">
      <alignment vertical="center" shrinkToFit="1"/>
    </xf>
    <xf numFmtId="184" fontId="32" fillId="0" borderId="1" xfId="1" applyNumberFormat="1" applyFont="1" applyFill="1" applyBorder="1" applyAlignment="1" applyProtection="1">
      <alignment horizontal="right" vertical="center"/>
      <protection locked="0"/>
    </xf>
    <xf numFmtId="184" fontId="32" fillId="0" borderId="1" xfId="1" applyNumberFormat="1" applyFont="1" applyFill="1" applyBorder="1" applyAlignment="1" applyProtection="1">
      <alignment horizontal="right" vertical="center"/>
    </xf>
    <xf numFmtId="185" fontId="32" fillId="0" borderId="1" xfId="1" applyNumberFormat="1" applyFont="1" applyFill="1" applyBorder="1" applyAlignment="1" applyProtection="1">
      <alignment horizontal="right" vertical="center"/>
      <protection locked="0"/>
    </xf>
    <xf numFmtId="184" fontId="14" fillId="0" borderId="1" xfId="1" applyNumberFormat="1" applyFont="1" applyFill="1" applyBorder="1" applyAlignment="1" applyProtection="1">
      <alignment vertical="center" shrinkToFit="1"/>
    </xf>
    <xf numFmtId="184" fontId="19" fillId="0" borderId="1" xfId="1" applyNumberFormat="1" applyFont="1" applyFill="1" applyBorder="1" applyAlignment="1" applyProtection="1">
      <alignment horizontal="right" vertical="center"/>
      <protection locked="0"/>
    </xf>
    <xf numFmtId="185" fontId="19" fillId="0" borderId="1" xfId="1" applyNumberFormat="1" applyFont="1" applyFill="1" applyBorder="1" applyAlignment="1" applyProtection="1">
      <alignment horizontal="right" vertical="center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48" applyFont="1" applyFill="1" applyBorder="1" applyAlignment="1">
      <alignment vertical="center" shrinkToFit="1"/>
    </xf>
    <xf numFmtId="184" fontId="19" fillId="0" borderId="1" xfId="1" applyNumberFormat="1" applyFont="1" applyFill="1" applyBorder="1" applyAlignment="1" applyProtection="1">
      <alignment horizontal="right" vertical="center"/>
    </xf>
    <xf numFmtId="184" fontId="14" fillId="0" borderId="1" xfId="1" applyNumberFormat="1" applyFont="1" applyFill="1" applyBorder="1" applyAlignment="1">
      <alignment horizontal="left" vertical="center" shrinkToFit="1"/>
    </xf>
    <xf numFmtId="182" fontId="19" fillId="0" borderId="1" xfId="1" applyNumberFormat="1" applyFont="1" applyFill="1" applyBorder="1" applyAlignment="1" applyProtection="1">
      <alignment horizontal="right" vertical="center"/>
      <protection locked="0"/>
    </xf>
    <xf numFmtId="0" fontId="14" fillId="0" borderId="1" xfId="48" applyFont="1" applyFill="1" applyBorder="1" applyAlignment="1">
      <alignment horizontal="left" vertical="center" shrinkToFit="1"/>
    </xf>
    <xf numFmtId="184" fontId="14" fillId="0" borderId="1" xfId="65" applyNumberFormat="1" applyFont="1" applyFill="1" applyBorder="1" applyAlignment="1" applyProtection="1">
      <alignment horizontal="left" vertical="center" shrinkToFit="1"/>
    </xf>
    <xf numFmtId="184" fontId="60" fillId="0" borderId="0" xfId="48" applyNumberFormat="1" applyFill="1" applyAlignment="1" applyProtection="1">
      <alignment horizontal="right" vertical="center"/>
      <protection locked="0"/>
    </xf>
    <xf numFmtId="3" fontId="12" fillId="0" borderId="1" xfId="48" applyNumberFormat="1" applyFont="1" applyFill="1" applyBorder="1" applyAlignment="1" applyProtection="1">
      <alignment horizontal="center" vertical="center"/>
    </xf>
    <xf numFmtId="184" fontId="12" fillId="0" borderId="1" xfId="78" applyNumberFormat="1" applyFont="1" applyFill="1" applyBorder="1" applyAlignment="1" applyProtection="1">
      <alignment horizontal="center" vertical="center" wrapText="1"/>
      <protection locked="0"/>
    </xf>
    <xf numFmtId="184" fontId="12" fillId="0" borderId="1" xfId="78" applyNumberFormat="1" applyFont="1" applyFill="1" applyBorder="1" applyAlignment="1" applyProtection="1">
      <alignment horizontal="center" vertical="center"/>
      <protection locked="0"/>
    </xf>
    <xf numFmtId="184" fontId="19" fillId="0" borderId="1" xfId="78" applyNumberFormat="1" applyFont="1" applyFill="1" applyBorder="1" applyAlignment="1" applyProtection="1">
      <alignment horizontal="right" vertical="center"/>
      <protection locked="0"/>
    </xf>
    <xf numFmtId="181" fontId="19" fillId="0" borderId="1" xfId="78" applyNumberFormat="1" applyFont="1" applyFill="1" applyBorder="1" applyAlignment="1" applyProtection="1">
      <alignment horizontal="right" vertical="center"/>
      <protection locked="0"/>
    </xf>
    <xf numFmtId="184" fontId="32" fillId="0" borderId="1" xfId="78" applyNumberFormat="1" applyFont="1" applyFill="1" applyBorder="1" applyAlignment="1" applyProtection="1">
      <alignment horizontal="right" vertical="center"/>
      <protection locked="0"/>
    </xf>
    <xf numFmtId="185" fontId="32" fillId="0" borderId="1" xfId="78" applyNumberFormat="1" applyFont="1" applyFill="1" applyBorder="1" applyAlignment="1" applyProtection="1">
      <alignment horizontal="right" vertical="center"/>
      <protection locked="0"/>
    </xf>
    <xf numFmtId="185" fontId="19" fillId="0" borderId="1" xfId="78" applyNumberFormat="1" applyFont="1" applyFill="1" applyBorder="1" applyAlignment="1" applyProtection="1">
      <alignment horizontal="right" vertical="center"/>
      <protection locked="0"/>
    </xf>
    <xf numFmtId="184" fontId="37" fillId="0" borderId="0" xfId="48" applyNumberFormat="1" applyFont="1" applyFill="1">
      <alignment vertical="center"/>
    </xf>
    <xf numFmtId="3" fontId="12" fillId="0" borderId="1" xfId="48" applyNumberFormat="1" applyFont="1" applyFill="1" applyBorder="1" applyAlignment="1" applyProtection="1">
      <alignment vertical="center" shrinkToFit="1"/>
    </xf>
    <xf numFmtId="184" fontId="32" fillId="0" borderId="1" xfId="78" applyNumberFormat="1" applyFont="1" applyFill="1" applyBorder="1" applyAlignment="1" applyProtection="1">
      <alignment horizontal="right" vertical="center"/>
    </xf>
    <xf numFmtId="0" fontId="23" fillId="0" borderId="1" xfId="20" applyFont="1" applyFill="1" applyBorder="1" applyAlignment="1">
      <alignment horizontal="center" vertical="center"/>
    </xf>
    <xf numFmtId="185" fontId="32" fillId="0" borderId="1" xfId="1" applyNumberFormat="1" applyFont="1" applyFill="1" applyBorder="1" applyAlignment="1" applyProtection="1">
      <alignment horizontal="right" vertical="center"/>
    </xf>
    <xf numFmtId="184" fontId="14" fillId="0" borderId="1" xfId="1" applyNumberFormat="1" applyFont="1" applyFill="1" applyBorder="1" applyAlignment="1" applyProtection="1">
      <alignment horizontal="left" vertical="center" shrinkToFit="1"/>
    </xf>
    <xf numFmtId="185" fontId="19" fillId="0" borderId="1" xfId="1" applyNumberFormat="1" applyFont="1" applyFill="1" applyBorder="1" applyAlignment="1" applyProtection="1">
      <alignment horizontal="right" vertical="center"/>
    </xf>
    <xf numFmtId="186" fontId="19" fillId="0" borderId="1" xfId="1" applyNumberFormat="1" applyFont="1" applyFill="1" applyBorder="1" applyAlignment="1" applyProtection="1">
      <alignment horizontal="right" vertical="center"/>
      <protection locked="0"/>
    </xf>
    <xf numFmtId="186" fontId="32" fillId="0" borderId="1" xfId="1" applyNumberFormat="1" applyFont="1" applyFill="1" applyBorder="1" applyAlignment="1" applyProtection="1">
      <alignment horizontal="right" vertical="center"/>
    </xf>
    <xf numFmtId="186" fontId="32" fillId="0" borderId="1" xfId="1" applyNumberFormat="1" applyFont="1" applyFill="1" applyBorder="1" applyAlignment="1" applyProtection="1">
      <alignment horizontal="right" vertical="center"/>
      <protection locked="0"/>
    </xf>
    <xf numFmtId="184" fontId="12" fillId="0" borderId="1" xfId="1" applyNumberFormat="1" applyFont="1" applyFill="1" applyBorder="1" applyAlignment="1">
      <alignment horizontal="center" vertical="center" shrinkToFit="1"/>
    </xf>
    <xf numFmtId="181" fontId="32" fillId="0" borderId="1" xfId="1" applyNumberFormat="1" applyFont="1" applyFill="1" applyBorder="1" applyAlignment="1" applyProtection="1">
      <alignment horizontal="right" vertical="center"/>
    </xf>
    <xf numFmtId="185" fontId="32" fillId="0" borderId="1" xfId="78" applyNumberFormat="1" applyFont="1" applyFill="1" applyBorder="1" applyAlignment="1" applyProtection="1">
      <alignment horizontal="right" vertical="center"/>
    </xf>
    <xf numFmtId="0" fontId="14" fillId="0" borderId="1" xfId="48" applyFont="1" applyFill="1" applyBorder="1" applyAlignment="1">
      <alignment horizontal="left" vertical="center" indent="1"/>
    </xf>
    <xf numFmtId="181" fontId="32" fillId="0" borderId="1" xfId="78" applyNumberFormat="1" applyFont="1" applyFill="1" applyBorder="1" applyAlignment="1" applyProtection="1">
      <alignment horizontal="right" vertical="center"/>
      <protection locked="0"/>
    </xf>
    <xf numFmtId="0" fontId="60" fillId="0" borderId="0" xfId="57" applyFill="1" applyAlignment="1"/>
    <xf numFmtId="0" fontId="9" fillId="0" borderId="0" xfId="57" applyFont="1" applyFill="1" applyAlignment="1"/>
    <xf numFmtId="0" fontId="24" fillId="0" borderId="0" xfId="57" applyFont="1" applyFill="1" applyAlignment="1"/>
    <xf numFmtId="0" fontId="43" fillId="0" borderId="0" xfId="43" applyFont="1" applyFill="1" applyBorder="1" applyAlignment="1">
      <alignment vertical="center"/>
    </xf>
    <xf numFmtId="0" fontId="60" fillId="0" borderId="0" xfId="57" applyFill="1" applyAlignment="1">
      <alignment horizontal="left"/>
    </xf>
    <xf numFmtId="0" fontId="31" fillId="0" borderId="0" xfId="57" applyFont="1" applyFill="1" applyAlignment="1">
      <alignment horizontal="left"/>
    </xf>
    <xf numFmtId="0" fontId="8" fillId="0" borderId="0" xfId="57" applyFont="1" applyFill="1" applyAlignment="1"/>
    <xf numFmtId="0" fontId="60" fillId="0" borderId="0" xfId="8" applyFill="1" applyBorder="1" applyAlignment="1">
      <alignment horizontal="left" vertical="center" indent="1"/>
    </xf>
    <xf numFmtId="0" fontId="14" fillId="0" borderId="2" xfId="30" applyFont="1" applyFill="1" applyBorder="1" applyAlignment="1" applyProtection="1">
      <alignment horizontal="right" vertical="center"/>
      <protection locked="0"/>
    </xf>
    <xf numFmtId="0" fontId="14" fillId="0" borderId="0" xfId="57" applyFont="1" applyFill="1" applyAlignment="1"/>
    <xf numFmtId="0" fontId="35" fillId="0" borderId="0" xfId="57" applyFont="1" applyFill="1" applyAlignment="1"/>
    <xf numFmtId="0" fontId="14" fillId="0" borderId="1" xfId="47" applyFont="1" applyFill="1" applyBorder="1" applyAlignment="1">
      <alignment horizontal="left" vertical="center" wrapText="1"/>
    </xf>
    <xf numFmtId="184" fontId="19" fillId="2" borderId="1" xfId="1" applyNumberFormat="1" applyFont="1" applyFill="1" applyBorder="1" applyAlignment="1" applyProtection="1">
      <alignment vertical="center"/>
      <protection locked="0"/>
    </xf>
    <xf numFmtId="0" fontId="9" fillId="0" borderId="0" xfId="57" applyFont="1" applyFill="1" applyAlignment="1" applyProtection="1">
      <protection locked="0"/>
    </xf>
    <xf numFmtId="184" fontId="9" fillId="0" borderId="0" xfId="57" applyNumberFormat="1" applyFont="1" applyFill="1" applyAlignment="1"/>
    <xf numFmtId="0" fontId="14" fillId="0" borderId="1" xfId="47" applyFont="1" applyFill="1" applyBorder="1" applyAlignment="1">
      <alignment horizontal="center" vertical="center" wrapText="1"/>
    </xf>
    <xf numFmtId="184" fontId="14" fillId="0" borderId="1" xfId="1" applyNumberFormat="1" applyFont="1" applyFill="1" applyBorder="1" applyAlignment="1">
      <alignment horizontal="right" vertical="center" wrapText="1"/>
    </xf>
    <xf numFmtId="184" fontId="32" fillId="2" borderId="1" xfId="1" applyNumberFormat="1" applyFont="1" applyFill="1" applyBorder="1" applyAlignment="1" applyProtection="1">
      <alignment vertical="center"/>
      <protection locked="0"/>
    </xf>
    <xf numFmtId="0" fontId="12" fillId="0" borderId="0" xfId="57" applyFont="1" applyFill="1" applyAlignment="1"/>
    <xf numFmtId="0" fontId="25" fillId="0" borderId="0" xfId="5" applyFont="1" applyFill="1" applyBorder="1" applyAlignment="1">
      <alignment vertical="center"/>
    </xf>
    <xf numFmtId="0" fontId="60" fillId="0" borderId="0" xfId="5" applyFill="1" applyBorder="1" applyAlignment="1" applyProtection="1">
      <alignment vertical="center"/>
    </xf>
    <xf numFmtId="0" fontId="1" fillId="0" borderId="0" xfId="29" applyFont="1" applyFill="1" applyBorder="1" applyAlignment="1" applyProtection="1">
      <alignment vertical="center"/>
    </xf>
    <xf numFmtId="0" fontId="7" fillId="0" borderId="2" xfId="5" applyFont="1" applyFill="1" applyBorder="1" applyAlignment="1" applyProtection="1">
      <alignment horizontal="right" vertical="center"/>
      <protection locked="0"/>
    </xf>
    <xf numFmtId="0" fontId="12" fillId="0" borderId="1" xfId="4" applyFont="1" applyFill="1" applyBorder="1" applyAlignment="1" applyProtection="1">
      <alignment horizontal="center" vertical="center" wrapText="1"/>
    </xf>
    <xf numFmtId="183" fontId="12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4" applyFont="1" applyFill="1" applyBorder="1" applyAlignment="1" applyProtection="1">
      <alignment horizontal="left" vertical="center" wrapText="1"/>
    </xf>
    <xf numFmtId="1" fontId="14" fillId="0" borderId="1" xfId="0" applyNumberFormat="1" applyFont="1" applyFill="1" applyBorder="1" applyAlignment="1" applyProtection="1">
      <alignment vertical="center"/>
    </xf>
    <xf numFmtId="0" fontId="23" fillId="0" borderId="1" xfId="4" applyFont="1" applyFill="1" applyBorder="1" applyAlignment="1" applyProtection="1">
      <alignment vertical="center"/>
    </xf>
    <xf numFmtId="0" fontId="18" fillId="0" borderId="1" xfId="4" applyFont="1" applyFill="1" applyBorder="1" applyAlignment="1" applyProtection="1">
      <alignment horizontal="left" vertical="center"/>
    </xf>
    <xf numFmtId="0" fontId="18" fillId="0" borderId="1" xfId="4" applyFont="1" applyFill="1" applyBorder="1" applyAlignment="1" applyProtection="1">
      <alignment horizontal="left" vertical="center" indent="1"/>
    </xf>
    <xf numFmtId="49" fontId="14" fillId="0" borderId="1" xfId="4" applyNumberFormat="1" applyFont="1" applyFill="1" applyBorder="1" applyAlignment="1" applyProtection="1">
      <alignment horizontal="left" vertical="center" indent="1"/>
    </xf>
    <xf numFmtId="49" fontId="12" fillId="0" borderId="1" xfId="4" applyNumberFormat="1" applyFont="1" applyFill="1" applyBorder="1" applyAlignment="1" applyProtection="1">
      <alignment vertical="center"/>
    </xf>
    <xf numFmtId="180" fontId="19" fillId="0" borderId="1" xfId="1" applyNumberFormat="1" applyFont="1" applyFill="1" applyBorder="1" applyAlignment="1" applyProtection="1">
      <alignment horizontal="right" vertical="center"/>
      <protection locked="0"/>
    </xf>
    <xf numFmtId="0" fontId="7" fillId="0" borderId="0" xfId="5" applyFont="1" applyFill="1" applyBorder="1" applyAlignment="1" applyProtection="1">
      <alignment horizontal="right" vertical="center"/>
      <protection locked="0"/>
    </xf>
    <xf numFmtId="0" fontId="60" fillId="0" borderId="1" xfId="5" applyFill="1" applyBorder="1" applyAlignment="1">
      <alignment vertical="center"/>
    </xf>
    <xf numFmtId="49" fontId="14" fillId="0" borderId="1" xfId="4" applyNumberFormat="1" applyFont="1" applyFill="1" applyBorder="1" applyAlignment="1">
      <alignment horizontal="left" vertical="center" indent="1"/>
    </xf>
    <xf numFmtId="0" fontId="21" fillId="0" borderId="0" xfId="8" applyFont="1" applyFill="1" applyAlignment="1">
      <alignment horizontal="center" vertical="center" shrinkToFit="1"/>
    </xf>
    <xf numFmtId="183" fontId="12" fillId="0" borderId="1" xfId="8" applyNumberFormat="1" applyFont="1" applyFill="1" applyBorder="1" applyAlignment="1">
      <alignment horizontal="center" vertical="center"/>
    </xf>
    <xf numFmtId="0" fontId="0" fillId="0" borderId="0" xfId="57" applyFont="1" applyFill="1" applyAlignment="1">
      <alignment horizontal="right"/>
    </xf>
    <xf numFmtId="0" fontId="14" fillId="0" borderId="0" xfId="57" applyFont="1" applyFill="1" applyAlignment="1">
      <alignment horizontal="right" vertical="center"/>
    </xf>
    <xf numFmtId="49" fontId="12" fillId="0" borderId="1" xfId="8" applyNumberFormat="1" applyFont="1" applyFill="1" applyBorder="1" applyAlignment="1" applyProtection="1">
      <alignment vertical="center"/>
    </xf>
    <xf numFmtId="184" fontId="60" fillId="0" borderId="0" xfId="57" applyNumberFormat="1" applyFill="1" applyAlignment="1"/>
    <xf numFmtId="0" fontId="35" fillId="0" borderId="0" xfId="57" applyFont="1" applyFill="1" applyAlignment="1">
      <alignment horizontal="right"/>
    </xf>
    <xf numFmtId="49" fontId="14" fillId="0" borderId="1" xfId="8" applyNumberFormat="1" applyFont="1" applyFill="1" applyBorder="1" applyAlignment="1" applyProtection="1">
      <alignment vertical="center"/>
    </xf>
    <xf numFmtId="180" fontId="32" fillId="2" borderId="1" xfId="1" applyNumberFormat="1" applyFont="1" applyFill="1" applyBorder="1" applyAlignment="1" applyProtection="1">
      <alignment vertical="center"/>
      <protection locked="0"/>
    </xf>
    <xf numFmtId="180" fontId="32" fillId="2" borderId="1" xfId="1" applyNumberFormat="1" applyFont="1" applyFill="1" applyBorder="1" applyAlignment="1" applyProtection="1">
      <alignment horizontal="right" vertical="center"/>
      <protection locked="0"/>
    </xf>
    <xf numFmtId="0" fontId="32" fillId="2" borderId="1" xfId="1" applyNumberFormat="1" applyFont="1" applyFill="1" applyBorder="1" applyAlignment="1" applyProtection="1">
      <alignment horizontal="right" vertical="center"/>
      <protection locked="0"/>
    </xf>
    <xf numFmtId="180" fontId="19" fillId="2" borderId="1" xfId="1" applyNumberFormat="1" applyFont="1" applyFill="1" applyBorder="1" applyAlignment="1" applyProtection="1">
      <alignment horizontal="right" vertical="center"/>
      <protection locked="0"/>
    </xf>
    <xf numFmtId="0" fontId="19" fillId="2" borderId="1" xfId="1" applyNumberFormat="1" applyFont="1" applyFill="1" applyBorder="1" applyAlignment="1" applyProtection="1">
      <alignment horizontal="right" vertical="center"/>
      <protection locked="0"/>
    </xf>
    <xf numFmtId="49" fontId="14" fillId="0" borderId="1" xfId="8" applyNumberFormat="1" applyFont="1" applyFill="1" applyBorder="1" applyAlignment="1" applyProtection="1">
      <alignment vertical="center" shrinkToFit="1"/>
    </xf>
    <xf numFmtId="49" fontId="12" fillId="0" borderId="1" xfId="8" applyNumberFormat="1" applyFont="1" applyFill="1" applyBorder="1" applyAlignment="1" applyProtection="1">
      <alignment horizontal="center" vertical="center"/>
      <protection locked="0"/>
    </xf>
    <xf numFmtId="180" fontId="19" fillId="2" borderId="1" xfId="1" applyNumberFormat="1" applyFont="1" applyFill="1" applyBorder="1" applyAlignment="1" applyProtection="1">
      <alignment vertical="center"/>
      <protection locked="0"/>
    </xf>
    <xf numFmtId="180" fontId="60" fillId="0" borderId="0" xfId="57" applyNumberFormat="1" applyFill="1" applyAlignment="1">
      <alignment horizontal="left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0" fontId="44" fillId="0" borderId="0" xfId="0" applyFont="1" applyFill="1" applyBorder="1" applyAlignment="1" applyProtection="1">
      <alignment vertical="center"/>
      <protection locked="0"/>
    </xf>
    <xf numFmtId="0" fontId="44" fillId="0" borderId="0" xfId="0" applyFont="1" applyFill="1" applyBorder="1" applyAlignment="1" applyProtection="1">
      <alignment vertical="center"/>
    </xf>
    <xf numFmtId="0" fontId="16" fillId="0" borderId="0" xfId="29" applyFont="1" applyFill="1" applyBorder="1" applyAlignment="1" applyProtection="1">
      <alignment vertical="center"/>
    </xf>
    <xf numFmtId="0" fontId="0" fillId="0" borderId="0" xfId="29" applyFont="1" applyFill="1" applyBorder="1" applyAlignment="1" applyProtection="1">
      <alignment vertical="center"/>
      <protection locked="0"/>
    </xf>
    <xf numFmtId="0" fontId="12" fillId="0" borderId="1" xfId="29" applyFont="1" applyFill="1" applyBorder="1" applyAlignment="1" applyProtection="1">
      <alignment horizontal="center" vertical="center"/>
    </xf>
    <xf numFmtId="0" fontId="12" fillId="0" borderId="1" xfId="29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left" vertical="center"/>
    </xf>
    <xf numFmtId="180" fontId="32" fillId="0" borderId="1" xfId="1" applyNumberFormat="1" applyFont="1" applyFill="1" applyBorder="1" applyAlignment="1" applyProtection="1">
      <alignment horizontal="right" vertical="center"/>
      <protection locked="0"/>
    </xf>
    <xf numFmtId="0" fontId="12" fillId="0" borderId="1" xfId="12" applyFont="1" applyFill="1" applyBorder="1" applyAlignment="1" applyProtection="1">
      <alignment horizontal="left" vertical="center"/>
    </xf>
    <xf numFmtId="1" fontId="12" fillId="0" borderId="1" xfId="0" applyNumberFormat="1" applyFont="1" applyFill="1" applyBorder="1" applyAlignment="1" applyProtection="1">
      <alignment horizontal="left" vertical="center" wrapText="1"/>
    </xf>
    <xf numFmtId="180" fontId="32" fillId="0" borderId="1" xfId="1" applyNumberFormat="1" applyFont="1" applyFill="1" applyBorder="1" applyAlignment="1" applyProtection="1">
      <alignment vertical="center"/>
    </xf>
    <xf numFmtId="1" fontId="12" fillId="0" borderId="1" xfId="12" applyNumberFormat="1" applyFont="1" applyFill="1" applyBorder="1" applyAlignment="1" applyProtection="1">
      <alignment horizontal="left" vertical="center" wrapText="1"/>
    </xf>
    <xf numFmtId="180" fontId="32" fillId="0" borderId="1" xfId="1" applyNumberFormat="1" applyFont="1" applyFill="1" applyBorder="1" applyAlignment="1" applyProtection="1">
      <alignment horizontal="right" vertical="center"/>
    </xf>
    <xf numFmtId="1" fontId="14" fillId="0" borderId="1" xfId="0" applyNumberFormat="1" applyFont="1" applyFill="1" applyBorder="1" applyAlignment="1" applyProtection="1">
      <alignment horizontal="left" vertical="center" shrinkToFit="1"/>
    </xf>
    <xf numFmtId="1" fontId="14" fillId="0" borderId="1" xfId="0" applyNumberFormat="1" applyFont="1" applyFill="1" applyBorder="1" applyAlignment="1" applyProtection="1">
      <alignment vertical="center" shrinkToFit="1"/>
    </xf>
    <xf numFmtId="180" fontId="19" fillId="0" borderId="1" xfId="1" applyNumberFormat="1" applyFont="1" applyFill="1" applyBorder="1" applyAlignment="1" applyProtection="1">
      <alignment horizontal="right" vertical="center"/>
    </xf>
    <xf numFmtId="180" fontId="19" fillId="0" borderId="1" xfId="12" applyNumberFormat="1" applyFont="1" applyFill="1" applyBorder="1" applyAlignment="1" applyProtection="1">
      <alignment vertical="center" wrapText="1"/>
      <protection locked="0"/>
    </xf>
    <xf numFmtId="180" fontId="7" fillId="0" borderId="1" xfId="0" applyNumberFormat="1" applyFont="1" applyFill="1" applyBorder="1">
      <alignment vertical="center"/>
    </xf>
    <xf numFmtId="1" fontId="12" fillId="0" borderId="1" xfId="12" applyNumberFormat="1" applyFont="1" applyFill="1" applyBorder="1" applyAlignment="1" applyProtection="1">
      <alignment vertical="center" shrinkToFit="1"/>
    </xf>
    <xf numFmtId="1" fontId="14" fillId="0" borderId="1" xfId="12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vertical="center"/>
    </xf>
    <xf numFmtId="1" fontId="12" fillId="0" borderId="1" xfId="12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24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30" applyFont="1" applyFill="1" applyBorder="1" applyAlignment="1"/>
    <xf numFmtId="180" fontId="0" fillId="0" borderId="0" xfId="30" applyNumberFormat="1" applyFont="1" applyFill="1" applyBorder="1" applyAlignment="1" applyProtection="1">
      <protection locked="0"/>
    </xf>
    <xf numFmtId="180" fontId="0" fillId="0" borderId="0" xfId="0" applyNumberFormat="1">
      <alignment vertical="center"/>
    </xf>
    <xf numFmtId="0" fontId="31" fillId="0" borderId="0" xfId="0" applyFont="1" applyAlignment="1">
      <alignment horizontal="left" vertical="center"/>
    </xf>
    <xf numFmtId="0" fontId="1" fillId="0" borderId="0" xfId="12" applyFont="1" applyFill="1" applyBorder="1" applyAlignment="1">
      <alignment vertical="center"/>
    </xf>
    <xf numFmtId="180" fontId="1" fillId="0" borderId="0" xfId="30" applyNumberFormat="1" applyFont="1" applyFill="1" applyBorder="1" applyAlignment="1" applyProtection="1">
      <alignment vertical="center"/>
      <protection locked="0"/>
    </xf>
    <xf numFmtId="180" fontId="1" fillId="0" borderId="0" xfId="30" applyNumberFormat="1" applyFont="1" applyFill="1" applyAlignment="1" applyProtection="1">
      <alignment vertical="center"/>
      <protection locked="0"/>
    </xf>
    <xf numFmtId="0" fontId="8" fillId="0" borderId="0" xfId="0" applyFont="1">
      <alignment vertical="center"/>
    </xf>
    <xf numFmtId="0" fontId="0" fillId="0" borderId="0" xfId="30" applyFont="1" applyFill="1" applyBorder="1" applyAlignment="1">
      <alignment vertical="center"/>
    </xf>
    <xf numFmtId="180" fontId="0" fillId="0" borderId="0" xfId="30" applyNumberFormat="1" applyFont="1" applyFill="1" applyAlignment="1" applyProtection="1">
      <alignment vertical="center"/>
      <protection locked="0"/>
    </xf>
    <xf numFmtId="180" fontId="14" fillId="0" borderId="0" xfId="30" applyNumberFormat="1" applyFont="1" applyFill="1" applyBorder="1" applyAlignment="1" applyProtection="1">
      <alignment horizontal="right" vertical="center"/>
      <protection locked="0"/>
    </xf>
    <xf numFmtId="0" fontId="12" fillId="0" borderId="1" xfId="30" applyFont="1" applyFill="1" applyBorder="1" applyAlignment="1">
      <alignment horizontal="center" vertical="center" shrinkToFit="1"/>
    </xf>
    <xf numFmtId="180" fontId="12" fillId="0" borderId="1" xfId="30" applyNumberFormat="1" applyFont="1" applyFill="1" applyBorder="1" applyAlignment="1" applyProtection="1">
      <alignment horizontal="center" vertical="center" wrapText="1"/>
      <protection locked="0"/>
    </xf>
    <xf numFmtId="180" fontId="12" fillId="0" borderId="1" xfId="30" applyNumberFormat="1" applyFont="1" applyFill="1" applyBorder="1" applyAlignment="1" applyProtection="1">
      <alignment horizontal="center" vertical="center"/>
      <protection locked="0"/>
    </xf>
    <xf numFmtId="0" fontId="14" fillId="3" borderId="3" xfId="0" applyNumberFormat="1" applyFont="1" applyFill="1" applyBorder="1" applyAlignment="1" applyProtection="1">
      <alignment horizontal="left" vertical="center"/>
    </xf>
    <xf numFmtId="0" fontId="12" fillId="0" borderId="1" xfId="30" applyFont="1" applyFill="1" applyBorder="1" applyAlignment="1">
      <alignment vertical="center" shrinkToFit="1"/>
    </xf>
    <xf numFmtId="0" fontId="14" fillId="0" borderId="1" xfId="30" applyFont="1" applyFill="1" applyBorder="1" applyAlignment="1">
      <alignment vertical="center" shrinkToFit="1"/>
    </xf>
    <xf numFmtId="180" fontId="0" fillId="0" borderId="1" xfId="0" applyNumberFormat="1" applyBorder="1">
      <alignment vertical="center"/>
    </xf>
    <xf numFmtId="0" fontId="14" fillId="0" borderId="1" xfId="30" applyFont="1" applyFill="1" applyBorder="1" applyAlignment="1" applyProtection="1">
      <alignment vertical="center" shrinkToFit="1"/>
      <protection locked="0"/>
    </xf>
    <xf numFmtId="0" fontId="37" fillId="3" borderId="3" xfId="0" applyNumberFormat="1" applyFont="1" applyFill="1" applyBorder="1" applyAlignment="1" applyProtection="1">
      <alignment horizontal="left" vertical="center"/>
    </xf>
    <xf numFmtId="180" fontId="24" fillId="0" borderId="1" xfId="0" applyNumberFormat="1" applyFont="1" applyBorder="1">
      <alignment vertical="center"/>
    </xf>
    <xf numFmtId="180" fontId="0" fillId="0" borderId="1" xfId="0" applyNumberFormat="1" applyFont="1" applyBorder="1">
      <alignment vertical="center"/>
    </xf>
    <xf numFmtId="0" fontId="37" fillId="3" borderId="4" xfId="0" applyNumberFormat="1" applyFont="1" applyFill="1" applyBorder="1" applyAlignment="1" applyProtection="1">
      <alignment horizontal="left" vertical="center"/>
    </xf>
    <xf numFmtId="180" fontId="0" fillId="0" borderId="1" xfId="0" applyNumberFormat="1" applyFill="1" applyBorder="1">
      <alignment vertical="center"/>
    </xf>
    <xf numFmtId="0" fontId="37" fillId="3" borderId="5" xfId="0" applyNumberFormat="1" applyFont="1" applyFill="1" applyBorder="1" applyAlignment="1" applyProtection="1">
      <alignment horizontal="left" vertical="center"/>
    </xf>
    <xf numFmtId="0" fontId="37" fillId="3" borderId="1" xfId="0" applyNumberFormat="1" applyFont="1" applyFill="1" applyBorder="1" applyAlignment="1" applyProtection="1">
      <alignment horizontal="left" vertical="center"/>
    </xf>
    <xf numFmtId="0" fontId="37" fillId="0" borderId="1" xfId="0" applyNumberFormat="1" applyFont="1" applyFill="1" applyBorder="1" applyAlignment="1" applyProtection="1">
      <alignment horizontal="left" vertical="center"/>
    </xf>
    <xf numFmtId="0" fontId="14" fillId="0" borderId="1" xfId="30" applyFont="1" applyFill="1" applyBorder="1" applyAlignment="1">
      <alignment horizontal="left" vertical="center" shrinkToFit="1"/>
    </xf>
    <xf numFmtId="180" fontId="32" fillId="0" borderId="1" xfId="0" applyNumberFormat="1" applyFont="1" applyFill="1" applyBorder="1" applyAlignment="1" applyProtection="1">
      <alignment horizontal="right" vertical="center"/>
    </xf>
    <xf numFmtId="0" fontId="37" fillId="3" borderId="6" xfId="0" applyNumberFormat="1" applyFont="1" applyFill="1" applyBorder="1" applyAlignment="1" applyProtection="1">
      <alignment horizontal="left" vertical="center"/>
    </xf>
    <xf numFmtId="0" fontId="37" fillId="0" borderId="1" xfId="0" applyNumberFormat="1" applyFont="1" applyFill="1" applyBorder="1" applyAlignment="1" applyProtection="1">
      <alignment horizontal="left" vertical="center" shrinkToFit="1"/>
    </xf>
    <xf numFmtId="0" fontId="37" fillId="0" borderId="3" xfId="0" applyNumberFormat="1" applyFont="1" applyFill="1" applyBorder="1" applyAlignment="1" applyProtection="1">
      <alignment horizontal="left" vertical="center"/>
    </xf>
    <xf numFmtId="0" fontId="12" fillId="0" borderId="1" xfId="3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horizontal="right" vertical="center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vertical="center"/>
    </xf>
    <xf numFmtId="184" fontId="32" fillId="2" borderId="1" xfId="1" applyNumberFormat="1" applyFont="1" applyFill="1" applyBorder="1" applyAlignment="1" applyProtection="1">
      <alignment vertical="center"/>
    </xf>
    <xf numFmtId="185" fontId="32" fillId="2" borderId="1" xfId="1" applyNumberFormat="1" applyFont="1" applyFill="1" applyBorder="1" applyAlignment="1" applyProtection="1">
      <alignment vertical="center"/>
      <protection locked="0"/>
    </xf>
    <xf numFmtId="0" fontId="14" fillId="0" borderId="1" xfId="0" applyFont="1" applyFill="1" applyBorder="1" applyAlignment="1">
      <alignment vertical="center"/>
    </xf>
    <xf numFmtId="185" fontId="19" fillId="2" borderId="1" xfId="1" applyNumberFormat="1" applyFont="1" applyFill="1" applyBorder="1" applyAlignment="1" applyProtection="1">
      <alignment vertical="center"/>
      <protection locked="0"/>
    </xf>
    <xf numFmtId="184" fontId="19" fillId="0" borderId="1" xfId="1" applyNumberFormat="1" applyFont="1" applyFill="1" applyBorder="1" applyAlignment="1" applyProtection="1">
      <alignment vertical="center"/>
      <protection locked="0"/>
    </xf>
    <xf numFmtId="185" fontId="19" fillId="0" borderId="1" xfId="1" applyNumberFormat="1" applyFont="1" applyFill="1" applyBorder="1" applyAlignment="1" applyProtection="1">
      <alignment vertical="center"/>
      <protection locked="0"/>
    </xf>
    <xf numFmtId="0" fontId="14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184" fontId="0" fillId="0" borderId="0" xfId="0" applyNumberFormat="1" applyFont="1" applyFill="1" applyBorder="1" applyAlignment="1" applyProtection="1">
      <alignment vertical="center"/>
      <protection locked="0"/>
    </xf>
    <xf numFmtId="1" fontId="12" fillId="0" borderId="1" xfId="0" applyNumberFormat="1" applyFont="1" applyFill="1" applyBorder="1" applyAlignment="1" applyProtection="1">
      <alignment horizontal="left" vertical="center" shrinkToFit="1"/>
    </xf>
    <xf numFmtId="180" fontId="32" fillId="0" borderId="1" xfId="1" applyNumberFormat="1" applyFont="1" applyFill="1" applyBorder="1" applyAlignment="1" applyProtection="1">
      <alignment vertical="center" shrinkToFit="1"/>
    </xf>
    <xf numFmtId="1" fontId="12" fillId="0" borderId="1" xfId="12" applyNumberFormat="1" applyFont="1" applyFill="1" applyBorder="1" applyAlignment="1" applyProtection="1">
      <alignment horizontal="left" vertical="center" shrinkToFit="1"/>
    </xf>
    <xf numFmtId="1" fontId="14" fillId="0" borderId="1" xfId="12" applyNumberFormat="1" applyFont="1" applyFill="1" applyBorder="1" applyAlignment="1" applyProtection="1">
      <alignment horizontal="left" vertical="center" shrinkToFit="1"/>
    </xf>
    <xf numFmtId="180" fontId="19" fillId="0" borderId="1" xfId="1" applyNumberFormat="1" applyFont="1" applyFill="1" applyBorder="1" applyAlignment="1" applyProtection="1">
      <alignment horizontal="right" vertical="center" shrinkToFit="1"/>
      <protection locked="0"/>
    </xf>
    <xf numFmtId="180" fontId="32" fillId="0" borderId="1" xfId="1" applyNumberFormat="1" applyFont="1" applyFill="1" applyBorder="1" applyAlignment="1" applyProtection="1">
      <alignment horizontal="right" vertical="center" shrinkToFit="1"/>
    </xf>
    <xf numFmtId="0" fontId="7" fillId="0" borderId="1" xfId="0" applyFont="1" applyFill="1" applyBorder="1" applyAlignment="1" applyProtection="1">
      <alignment vertical="center" shrinkToFit="1"/>
    </xf>
    <xf numFmtId="180" fontId="0" fillId="0" borderId="0" xfId="0" applyNumberFormat="1" applyFont="1" applyFill="1" applyBorder="1" applyAlignment="1">
      <alignment vertical="center"/>
    </xf>
    <xf numFmtId="0" fontId="0" fillId="0" borderId="0" xfId="30" applyFont="1" applyFill="1" applyBorder="1" applyAlignment="1" applyProtection="1">
      <protection locked="0"/>
    </xf>
    <xf numFmtId="0" fontId="1" fillId="0" borderId="0" xfId="30" applyFont="1" applyFill="1" applyBorder="1" applyAlignment="1" applyProtection="1">
      <alignment vertical="center"/>
      <protection locked="0"/>
    </xf>
    <xf numFmtId="0" fontId="1" fillId="0" borderId="0" xfId="30" applyFont="1" applyFill="1" applyAlignment="1" applyProtection="1">
      <alignment vertical="center"/>
      <protection locked="0"/>
    </xf>
    <xf numFmtId="0" fontId="14" fillId="0" borderId="0" xfId="30" applyFont="1" applyFill="1" applyBorder="1" applyAlignment="1" applyProtection="1">
      <alignment horizontal="right" vertical="center"/>
      <protection locked="0"/>
    </xf>
    <xf numFmtId="0" fontId="0" fillId="0" borderId="0" xfId="30" applyFont="1" applyFill="1" applyAlignment="1" applyProtection="1">
      <alignment vertical="center"/>
      <protection locked="0"/>
    </xf>
    <xf numFmtId="0" fontId="14" fillId="0" borderId="0" xfId="0" applyFont="1">
      <alignment vertical="center"/>
    </xf>
    <xf numFmtId="0" fontId="12" fillId="0" borderId="1" xfId="30" applyFont="1" applyFill="1" applyBorder="1" applyAlignment="1" applyProtection="1">
      <alignment horizontal="center" vertical="center" wrapText="1"/>
      <protection locked="0"/>
    </xf>
    <xf numFmtId="0" fontId="12" fillId="0" borderId="7" xfId="30" applyFont="1" applyFill="1" applyBorder="1" applyAlignment="1" applyProtection="1">
      <alignment horizontal="center" vertical="center" wrapText="1"/>
      <protection locked="0"/>
    </xf>
    <xf numFmtId="0" fontId="12" fillId="0" borderId="7" xfId="30" applyFont="1" applyFill="1" applyBorder="1" applyAlignment="1" applyProtection="1">
      <alignment horizontal="center" vertical="center" wrapText="1" shrinkToFit="1"/>
      <protection locked="0"/>
    </xf>
    <xf numFmtId="184" fontId="19" fillId="0" borderId="1" xfId="1" applyNumberFormat="1" applyFont="1" applyFill="1" applyBorder="1" applyAlignment="1" applyProtection="1">
      <alignment vertical="center"/>
    </xf>
    <xf numFmtId="185" fontId="19" fillId="0" borderId="1" xfId="1" applyNumberFormat="1" applyFont="1" applyFill="1" applyBorder="1" applyAlignment="1" applyProtection="1">
      <alignment vertical="center"/>
    </xf>
    <xf numFmtId="184" fontId="19" fillId="0" borderId="1" xfId="30" applyNumberFormat="1" applyFont="1" applyFill="1" applyBorder="1" applyAlignment="1" applyProtection="1">
      <alignment vertical="center"/>
    </xf>
    <xf numFmtId="184" fontId="46" fillId="0" borderId="1" xfId="0" applyNumberFormat="1" applyFont="1" applyFill="1" applyBorder="1" applyAlignment="1" applyProtection="1">
      <alignment horizontal="left" vertical="center"/>
    </xf>
    <xf numFmtId="0" fontId="14" fillId="0" borderId="8" xfId="30" applyFont="1" applyFill="1" applyBorder="1" applyAlignment="1">
      <alignment vertical="center" shrinkToFit="1"/>
    </xf>
    <xf numFmtId="184" fontId="19" fillId="0" borderId="8" xfId="1" applyNumberFormat="1" applyFont="1" applyFill="1" applyBorder="1" applyAlignment="1" applyProtection="1">
      <alignment horizontal="right" vertical="center"/>
    </xf>
    <xf numFmtId="184" fontId="19" fillId="0" borderId="8" xfId="1" applyNumberFormat="1" applyFont="1" applyFill="1" applyBorder="1" applyAlignment="1" applyProtection="1">
      <alignment horizontal="right" vertical="center"/>
      <protection locked="0"/>
    </xf>
    <xf numFmtId="184" fontId="19" fillId="0" borderId="8" xfId="1" applyNumberFormat="1" applyFont="1" applyFill="1" applyBorder="1" applyAlignment="1" applyProtection="1">
      <alignment vertical="center"/>
    </xf>
    <xf numFmtId="0" fontId="0" fillId="0" borderId="1" xfId="0" applyBorder="1">
      <alignment vertical="center"/>
    </xf>
    <xf numFmtId="185" fontId="32" fillId="0" borderId="1" xfId="1" applyNumberFormat="1" applyFont="1" applyFill="1" applyBorder="1" applyAlignment="1" applyProtection="1">
      <alignment vertical="center"/>
    </xf>
    <xf numFmtId="184" fontId="0" fillId="0" borderId="0" xfId="30" applyNumberFormat="1" applyFont="1" applyFill="1" applyBorder="1" applyAlignment="1" applyProtection="1">
      <protection locked="0"/>
    </xf>
    <xf numFmtId="185" fontId="32" fillId="2" borderId="1" xfId="1" applyNumberFormat="1" applyFont="1" applyFill="1" applyBorder="1" applyAlignment="1" applyProtection="1">
      <alignment vertical="center"/>
    </xf>
    <xf numFmtId="184" fontId="0" fillId="0" borderId="0" xfId="0" applyNumberFormat="1" applyFont="1" applyFill="1" applyBorder="1" applyAlignment="1">
      <alignment vertical="center"/>
    </xf>
    <xf numFmtId="185" fontId="19" fillId="2" borderId="1" xfId="1" applyNumberFormat="1" applyFont="1" applyFill="1" applyBorder="1" applyAlignment="1" applyProtection="1">
      <alignment vertical="center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185" fontId="0" fillId="0" borderId="0" xfId="0" applyNumberFormat="1" applyFont="1" applyFill="1" applyBorder="1" applyAlignment="1" applyProtection="1">
      <alignment vertical="center"/>
      <protection locked="0"/>
    </xf>
    <xf numFmtId="43" fontId="0" fillId="0" borderId="0" xfId="0" applyNumberFormat="1" applyFont="1" applyFill="1" applyBorder="1" applyAlignment="1" applyProtection="1">
      <alignment vertical="center"/>
      <protection locked="0"/>
    </xf>
    <xf numFmtId="0" fontId="18" fillId="0" borderId="0" xfId="48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 shrinkToFit="1"/>
    </xf>
    <xf numFmtId="0" fontId="18" fillId="0" borderId="1" xfId="47" applyNumberFormat="1" applyFont="1" applyFill="1" applyBorder="1" applyAlignment="1" applyProtection="1">
      <alignment horizontal="left" vertical="center" shrinkToFit="1"/>
      <protection locked="0"/>
    </xf>
    <xf numFmtId="0" fontId="23" fillId="0" borderId="1" xfId="48" applyNumberFormat="1" applyFont="1" applyFill="1" applyBorder="1" applyAlignment="1" applyProtection="1">
      <alignment horizontal="center" vertical="center"/>
    </xf>
    <xf numFmtId="186" fontId="20" fillId="0" borderId="0" xfId="48" applyNumberFormat="1" applyFont="1" applyFill="1" applyBorder="1" applyAlignment="1">
      <alignment vertical="center"/>
    </xf>
    <xf numFmtId="0" fontId="12" fillId="0" borderId="1" xfId="4" applyFont="1" applyFill="1" applyBorder="1" applyAlignment="1">
      <alignment horizontal="left" vertical="center" wrapText="1"/>
    </xf>
    <xf numFmtId="1" fontId="14" fillId="0" borderId="1" xfId="0" applyNumberFormat="1" applyFont="1" applyFill="1" applyBorder="1" applyAlignment="1" applyProtection="1">
      <alignment vertical="center"/>
      <protection locked="0"/>
    </xf>
    <xf numFmtId="0" fontId="23" fillId="0" borderId="1" xfId="4" applyFont="1" applyFill="1" applyBorder="1" applyAlignment="1">
      <alignment vertical="center"/>
    </xf>
    <xf numFmtId="0" fontId="18" fillId="0" borderId="1" xfId="4" applyFont="1" applyFill="1" applyBorder="1" applyAlignment="1">
      <alignment vertical="center"/>
    </xf>
    <xf numFmtId="0" fontId="18" fillId="0" borderId="1" xfId="4" applyFont="1" applyFill="1" applyBorder="1" applyAlignment="1">
      <alignment horizontal="left" vertical="center"/>
    </xf>
    <xf numFmtId="0" fontId="18" fillId="0" borderId="1" xfId="4" applyFont="1" applyFill="1" applyBorder="1" applyAlignment="1">
      <alignment horizontal="left" vertical="center" indent="1"/>
    </xf>
    <xf numFmtId="49" fontId="12" fillId="0" borderId="1" xfId="4" applyNumberFormat="1" applyFont="1" applyFill="1" applyBorder="1" applyAlignment="1" applyProtection="1">
      <alignment horizontal="center" vertical="center"/>
    </xf>
    <xf numFmtId="0" fontId="12" fillId="0" borderId="1" xfId="8" applyFont="1" applyFill="1" applyBorder="1" applyAlignment="1" applyProtection="1">
      <alignment horizontal="center" vertical="center" wrapText="1"/>
      <protection locked="0"/>
    </xf>
    <xf numFmtId="0" fontId="7" fillId="0" borderId="0" xfId="8" applyFont="1" applyFill="1" applyBorder="1" applyAlignment="1">
      <alignment horizontal="right" vertical="center"/>
    </xf>
    <xf numFmtId="0" fontId="12" fillId="0" borderId="0" xfId="8" applyFont="1" applyFill="1" applyBorder="1" applyAlignment="1" applyProtection="1">
      <alignment horizontal="center" vertical="center" wrapText="1"/>
      <protection locked="0"/>
    </xf>
    <xf numFmtId="180" fontId="32" fillId="0" borderId="0" xfId="1" applyNumberFormat="1" applyFont="1" applyFill="1" applyBorder="1" applyAlignment="1" applyProtection="1">
      <alignment horizontal="right" vertical="center"/>
      <protection locked="0"/>
    </xf>
    <xf numFmtId="180" fontId="19" fillId="0" borderId="0" xfId="1" applyNumberFormat="1" applyFont="1" applyFill="1" applyBorder="1" applyAlignment="1" applyProtection="1">
      <alignment horizontal="right" vertical="center"/>
      <protection locked="0"/>
    </xf>
    <xf numFmtId="180" fontId="9" fillId="0" borderId="0" xfId="57" applyNumberFormat="1" applyFont="1" applyFill="1" applyAlignment="1"/>
    <xf numFmtId="180" fontId="60" fillId="0" borderId="0" xfId="57" applyNumberFormat="1" applyFill="1" applyAlignment="1"/>
    <xf numFmtId="184" fontId="32" fillId="0" borderId="1" xfId="1" applyNumberFormat="1" applyFont="1" applyFill="1" applyBorder="1" applyAlignment="1" applyProtection="1">
      <alignment vertical="center"/>
    </xf>
    <xf numFmtId="1" fontId="14" fillId="0" borderId="1" xfId="0" applyNumberFormat="1" applyFont="1" applyFill="1" applyBorder="1" applyAlignment="1" applyProtection="1">
      <alignment horizontal="left" vertical="center" wrapText="1"/>
    </xf>
    <xf numFmtId="1" fontId="14" fillId="0" borderId="1" xfId="0" applyNumberFormat="1" applyFont="1" applyFill="1" applyBorder="1" applyAlignment="1" applyProtection="1">
      <alignment vertical="center" wrapText="1"/>
    </xf>
    <xf numFmtId="0" fontId="19" fillId="0" borderId="1" xfId="12" applyFont="1" applyFill="1" applyBorder="1" applyAlignment="1" applyProtection="1">
      <alignment vertical="center" wrapText="1"/>
      <protection locked="0"/>
    </xf>
    <xf numFmtId="0" fontId="14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>
      <alignment vertical="center"/>
    </xf>
    <xf numFmtId="184" fontId="32" fillId="0" borderId="1" xfId="12" applyNumberFormat="1" applyFont="1" applyFill="1" applyBorder="1" applyAlignment="1" applyProtection="1">
      <alignment vertical="center" wrapText="1"/>
      <protection locked="0"/>
    </xf>
    <xf numFmtId="1" fontId="12" fillId="0" borderId="1" xfId="12" applyNumberFormat="1" applyFont="1" applyFill="1" applyBorder="1" applyAlignment="1" applyProtection="1">
      <alignment horizontal="center" vertical="center" shrinkToFit="1"/>
    </xf>
    <xf numFmtId="185" fontId="0" fillId="0" borderId="0" xfId="0" applyNumberFormat="1" applyFill="1">
      <alignment vertical="center"/>
    </xf>
    <xf numFmtId="180" fontId="14" fillId="0" borderId="2" xfId="30" applyNumberFormat="1" applyFont="1" applyFill="1" applyBorder="1" applyAlignment="1" applyProtection="1">
      <alignment horizontal="right" vertical="center"/>
      <protection locked="0"/>
    </xf>
    <xf numFmtId="185" fontId="14" fillId="0" borderId="0" xfId="30" applyNumberFormat="1" applyFont="1" applyFill="1" applyBorder="1" applyAlignment="1" applyProtection="1">
      <alignment horizontal="right" vertical="center"/>
      <protection locked="0"/>
    </xf>
    <xf numFmtId="0" fontId="14" fillId="0" borderId="1" xfId="0" applyFont="1" applyBorder="1">
      <alignment vertical="center"/>
    </xf>
    <xf numFmtId="185" fontId="12" fillId="0" borderId="3" xfId="30" applyNumberFormat="1" applyFont="1" applyFill="1" applyBorder="1" applyAlignment="1" applyProtection="1">
      <alignment horizontal="center" vertical="center" wrapText="1"/>
      <protection locked="0"/>
    </xf>
    <xf numFmtId="185" fontId="12" fillId="0" borderId="1" xfId="30" applyNumberFormat="1" applyFont="1" applyFill="1" applyBorder="1" applyAlignment="1" applyProtection="1">
      <alignment horizontal="center" vertical="center" wrapText="1"/>
      <protection locked="0"/>
    </xf>
    <xf numFmtId="185" fontId="47" fillId="0" borderId="3" xfId="0" applyNumberFormat="1" applyFont="1" applyFill="1" applyBorder="1">
      <alignment vertical="center"/>
    </xf>
    <xf numFmtId="185" fontId="47" fillId="0" borderId="1" xfId="0" applyNumberFormat="1" applyFont="1" applyFill="1" applyBorder="1">
      <alignment vertical="center"/>
    </xf>
    <xf numFmtId="180" fontId="19" fillId="0" borderId="1" xfId="1" applyNumberFormat="1" applyFont="1" applyFill="1" applyBorder="1" applyAlignment="1" applyProtection="1">
      <alignment vertical="center"/>
    </xf>
    <xf numFmtId="180" fontId="19" fillId="0" borderId="1" xfId="0" applyNumberFormat="1" applyFont="1" applyFill="1" applyBorder="1">
      <alignment vertical="center"/>
    </xf>
    <xf numFmtId="185" fontId="19" fillId="0" borderId="3" xfId="0" applyNumberFormat="1" applyFont="1" applyFill="1" applyBorder="1">
      <alignment vertical="center"/>
    </xf>
    <xf numFmtId="185" fontId="19" fillId="0" borderId="1" xfId="0" applyNumberFormat="1" applyFont="1" applyFill="1" applyBorder="1">
      <alignment vertical="center"/>
    </xf>
    <xf numFmtId="185" fontId="32" fillId="0" borderId="3" xfId="1" applyNumberFormat="1" applyFont="1" applyFill="1" applyBorder="1" applyAlignment="1" applyProtection="1">
      <alignment horizontal="right" vertical="center"/>
    </xf>
    <xf numFmtId="185" fontId="32" fillId="0" borderId="3" xfId="0" applyNumberFormat="1" applyFont="1" applyFill="1" applyBorder="1">
      <alignment vertical="center"/>
    </xf>
    <xf numFmtId="185" fontId="32" fillId="0" borderId="1" xfId="0" applyNumberFormat="1" applyFont="1" applyFill="1" applyBorder="1">
      <alignment vertical="center"/>
    </xf>
    <xf numFmtId="180" fontId="32" fillId="0" borderId="1" xfId="0" applyNumberFormat="1" applyFont="1" applyFill="1" applyBorder="1">
      <alignment vertical="center"/>
    </xf>
    <xf numFmtId="180" fontId="32" fillId="0" borderId="1" xfId="30" applyNumberFormat="1" applyFont="1" applyFill="1" applyBorder="1" applyAlignment="1" applyProtection="1">
      <alignment vertical="center"/>
    </xf>
    <xf numFmtId="185" fontId="48" fillId="0" borderId="1" xfId="0" applyNumberFormat="1" applyFont="1" applyFill="1" applyBorder="1">
      <alignment vertical="center"/>
    </xf>
    <xf numFmtId="185" fontId="32" fillId="0" borderId="1" xfId="0" applyNumberFormat="1" applyFont="1" applyFill="1" applyBorder="1" applyAlignment="1" applyProtection="1">
      <alignment horizontal="left" vertical="center"/>
    </xf>
    <xf numFmtId="187" fontId="32" fillId="2" borderId="1" xfId="1" applyNumberFormat="1" applyFont="1" applyFill="1" applyBorder="1" applyAlignment="1" applyProtection="1">
      <alignment vertical="center"/>
      <protection locked="0"/>
    </xf>
    <xf numFmtId="187" fontId="32" fillId="2" borderId="1" xfId="0" applyNumberFormat="1" applyFont="1" applyFill="1" applyBorder="1" applyAlignment="1" applyProtection="1">
      <alignment vertical="center"/>
      <protection locked="0"/>
    </xf>
    <xf numFmtId="187" fontId="19" fillId="2" borderId="1" xfId="1" applyNumberFormat="1" applyFont="1" applyFill="1" applyBorder="1" applyAlignment="1" applyProtection="1">
      <alignment vertical="center"/>
      <protection locked="0"/>
    </xf>
    <xf numFmtId="187" fontId="19" fillId="2" borderId="1" xfId="0" applyNumberFormat="1" applyFont="1" applyFill="1" applyBorder="1" applyAlignment="1" applyProtection="1">
      <alignment vertical="center"/>
      <protection locked="0"/>
    </xf>
    <xf numFmtId="180" fontId="19" fillId="0" borderId="1" xfId="1" applyNumberFormat="1" applyFont="1" applyFill="1" applyBorder="1" applyAlignment="1" applyProtection="1">
      <alignment vertical="center"/>
      <protection locked="0"/>
    </xf>
    <xf numFmtId="185" fontId="19" fillId="2" borderId="1" xfId="0" applyNumberFormat="1" applyFont="1" applyFill="1" applyBorder="1" applyAlignment="1" applyProtection="1">
      <alignment vertical="center"/>
      <protection locked="0"/>
    </xf>
    <xf numFmtId="186" fontId="19" fillId="0" borderId="1" xfId="1" applyNumberFormat="1" applyFont="1" applyFill="1" applyBorder="1" applyAlignment="1" applyProtection="1">
      <alignment vertical="center"/>
      <protection locked="0"/>
    </xf>
    <xf numFmtId="186" fontId="19" fillId="2" borderId="1" xfId="1" applyNumberFormat="1" applyFont="1" applyFill="1" applyBorder="1" applyAlignment="1" applyProtection="1">
      <alignment vertical="center"/>
      <protection locked="0"/>
    </xf>
    <xf numFmtId="186" fontId="19" fillId="2" borderId="1" xfId="0" applyNumberFormat="1" applyFont="1" applyFill="1" applyBorder="1" applyAlignment="1" applyProtection="1">
      <alignment vertical="center"/>
      <protection locked="0"/>
    </xf>
    <xf numFmtId="0" fontId="14" fillId="0" borderId="1" xfId="0" applyFont="1" applyFill="1" applyBorder="1" applyAlignment="1">
      <alignment vertical="center" shrinkToFit="1"/>
    </xf>
    <xf numFmtId="184" fontId="0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>
      <alignment vertical="center"/>
    </xf>
    <xf numFmtId="0" fontId="12" fillId="0" borderId="1" xfId="30" applyFont="1" applyFill="1" applyBorder="1" applyAlignment="1" applyProtection="1">
      <alignment horizontal="center" vertical="center"/>
      <protection locked="0"/>
    </xf>
    <xf numFmtId="181" fontId="32" fillId="0" borderId="1" xfId="1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vertical="center"/>
    </xf>
    <xf numFmtId="186" fontId="32" fillId="0" borderId="1" xfId="1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186" fontId="19" fillId="0" borderId="1" xfId="0" applyNumberFormat="1" applyFont="1" applyFill="1" applyBorder="1" applyAlignment="1" applyProtection="1">
      <alignment vertical="center"/>
      <protection locked="0"/>
    </xf>
    <xf numFmtId="180" fontId="19" fillId="0" borderId="1" xfId="0" applyNumberFormat="1" applyFont="1" applyFill="1" applyBorder="1" applyAlignment="1" applyProtection="1">
      <alignment vertical="center"/>
      <protection locked="0"/>
    </xf>
    <xf numFmtId="185" fontId="19" fillId="0" borderId="1" xfId="0" applyNumberFormat="1" applyFont="1" applyFill="1" applyBorder="1" applyAlignment="1" applyProtection="1">
      <alignment vertical="center"/>
      <protection locked="0"/>
    </xf>
    <xf numFmtId="178" fontId="19" fillId="2" borderId="1" xfId="0" applyNumberFormat="1" applyFont="1" applyFill="1" applyBorder="1" applyAlignment="1" applyProtection="1">
      <alignment vertical="center"/>
      <protection locked="0"/>
    </xf>
    <xf numFmtId="186" fontId="32" fillId="2" borderId="1" xfId="1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 shrinkToFit="1"/>
    </xf>
    <xf numFmtId="0" fontId="12" fillId="0" borderId="1" xfId="0" applyFont="1" applyFill="1" applyBorder="1" applyAlignment="1" applyProtection="1">
      <alignment horizontal="center" vertical="center"/>
    </xf>
    <xf numFmtId="186" fontId="0" fillId="0" borderId="0" xfId="0" applyNumberFormat="1" applyFont="1" applyFill="1" applyBorder="1" applyAlignment="1" applyProtection="1">
      <alignment vertical="center"/>
      <protection locked="0"/>
    </xf>
    <xf numFmtId="0" fontId="49" fillId="0" borderId="0" xfId="0" applyFont="1" applyFill="1">
      <alignment vertical="center"/>
    </xf>
    <xf numFmtId="0" fontId="50" fillId="0" borderId="0" xfId="0" applyFont="1" applyFill="1">
      <alignment vertical="center"/>
    </xf>
    <xf numFmtId="0" fontId="51" fillId="0" borderId="0" xfId="0" applyFont="1" applyFill="1" applyAlignment="1">
      <alignment horizontal="center" vertical="center"/>
    </xf>
    <xf numFmtId="0" fontId="52" fillId="0" borderId="0" xfId="0" applyFont="1" applyFill="1" applyAlignment="1">
      <alignment horizontal="center" vertical="center"/>
    </xf>
    <xf numFmtId="0" fontId="49" fillId="0" borderId="0" xfId="0" applyFont="1" applyFill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51" fillId="0" borderId="0" xfId="0" applyFont="1" applyFill="1" applyAlignment="1">
      <alignment horizontal="center" vertical="center"/>
    </xf>
    <xf numFmtId="0" fontId="5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4" fillId="0" borderId="2" xfId="28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>
      <alignment horizontal="center" vertical="center"/>
    </xf>
    <xf numFmtId="0" fontId="8" fillId="0" borderId="0" xfId="29" applyFont="1" applyFill="1" applyBorder="1" applyAlignment="1" applyProtection="1">
      <alignment horizontal="center" vertical="center"/>
    </xf>
    <xf numFmtId="0" fontId="45" fillId="0" borderId="0" xfId="29" applyFont="1" applyFill="1" applyBorder="1" applyAlignment="1" applyProtection="1">
      <alignment horizontal="center" vertical="center"/>
      <protection locked="0"/>
    </xf>
    <xf numFmtId="0" fontId="45" fillId="0" borderId="0" xfId="29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right" vertical="center"/>
      <protection locked="0"/>
    </xf>
    <xf numFmtId="0" fontId="21" fillId="0" borderId="0" xfId="8" applyFont="1" applyFill="1" applyAlignment="1">
      <alignment horizontal="center" vertical="center" shrinkToFit="1"/>
    </xf>
    <xf numFmtId="0" fontId="36" fillId="0" borderId="0" xfId="5" applyFont="1" applyFill="1" applyAlignment="1">
      <alignment horizontal="center" vertical="center"/>
    </xf>
    <xf numFmtId="0" fontId="36" fillId="0" borderId="0" xfId="5" applyFont="1" applyFill="1" applyAlignment="1" applyProtection="1">
      <alignment horizontal="center" vertical="center"/>
      <protection locked="0"/>
    </xf>
    <xf numFmtId="0" fontId="21" fillId="0" borderId="0" xfId="48" applyNumberFormat="1" applyFont="1" applyFill="1" applyAlignment="1" applyProtection="1">
      <alignment horizontal="center" vertical="center"/>
    </xf>
    <xf numFmtId="0" fontId="12" fillId="0" borderId="1" xfId="30" applyFont="1" applyFill="1" applyBorder="1" applyAlignment="1" applyProtection="1">
      <alignment horizontal="center" vertical="center" wrapText="1" shrinkToFit="1"/>
      <protection locked="0"/>
    </xf>
    <xf numFmtId="0" fontId="12" fillId="0" borderId="1" xfId="30" applyFont="1" applyFill="1" applyBorder="1" applyAlignment="1">
      <alignment horizontal="center" vertical="center" shrinkToFit="1"/>
    </xf>
    <xf numFmtId="0" fontId="12" fillId="0" borderId="7" xfId="30" applyFont="1" applyFill="1" applyBorder="1" applyAlignment="1">
      <alignment horizontal="center" vertical="center" shrinkToFit="1"/>
    </xf>
    <xf numFmtId="0" fontId="12" fillId="0" borderId="1" xfId="30" applyFont="1" applyFill="1" applyBorder="1" applyAlignment="1" applyProtection="1">
      <alignment horizontal="center" vertical="center" wrapText="1"/>
      <protection locked="0"/>
    </xf>
    <xf numFmtId="0" fontId="12" fillId="0" borderId="7" xfId="30" applyFont="1" applyFill="1" applyBorder="1" applyAlignment="1" applyProtection="1">
      <alignment horizontal="center" vertical="center" wrapText="1"/>
      <protection locked="0"/>
    </xf>
    <xf numFmtId="180" fontId="12" fillId="0" borderId="1" xfId="3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36" fillId="0" borderId="0" xfId="5" applyFont="1" applyFill="1" applyAlignment="1" applyProtection="1">
      <alignment horizontal="center" vertical="center" shrinkToFit="1"/>
    </xf>
    <xf numFmtId="0" fontId="36" fillId="0" borderId="0" xfId="5" applyFont="1" applyFill="1" applyAlignment="1" applyProtection="1">
      <alignment horizontal="center" vertical="center" shrinkToFit="1"/>
      <protection locked="0"/>
    </xf>
    <xf numFmtId="0" fontId="21" fillId="0" borderId="0" xfId="8" applyFont="1" applyFill="1" applyAlignment="1">
      <alignment horizontal="center" vertical="center"/>
    </xf>
    <xf numFmtId="0" fontId="8" fillId="0" borderId="0" xfId="48" applyFont="1" applyFill="1" applyAlignment="1">
      <alignment horizontal="center" vertical="center"/>
    </xf>
    <xf numFmtId="0" fontId="8" fillId="0" borderId="0" xfId="48" applyFont="1" applyFill="1" applyAlignment="1" applyProtection="1">
      <alignment horizontal="center" vertical="center"/>
      <protection locked="0"/>
    </xf>
    <xf numFmtId="0" fontId="1" fillId="0" borderId="0" xfId="48" applyFont="1" applyFill="1" applyAlignment="1" applyProtection="1">
      <alignment horizontal="center" wrapText="1"/>
      <protection locked="0"/>
    </xf>
    <xf numFmtId="0" fontId="14" fillId="0" borderId="0" xfId="48" applyFont="1" applyFill="1" applyAlignment="1" applyProtection="1">
      <alignment horizontal="right" vertical="center" wrapText="1"/>
      <protection locked="0"/>
    </xf>
    <xf numFmtId="0" fontId="8" fillId="0" borderId="0" xfId="20" applyFont="1" applyFill="1" applyBorder="1" applyAlignment="1">
      <alignment horizontal="center" vertical="center"/>
    </xf>
    <xf numFmtId="0" fontId="8" fillId="0" borderId="0" xfId="20" applyFont="1" applyFill="1" applyBorder="1" applyAlignment="1" applyProtection="1">
      <alignment horizontal="center" vertical="center"/>
      <protection locked="0"/>
    </xf>
    <xf numFmtId="180" fontId="14" fillId="0" borderId="2" xfId="9" applyNumberFormat="1" applyFont="1" applyFill="1" applyBorder="1" applyAlignment="1" applyProtection="1">
      <alignment horizontal="right" vertical="center" wrapText="1"/>
      <protection locked="0"/>
    </xf>
    <xf numFmtId="0" fontId="14" fillId="0" borderId="2" xfId="48" applyFont="1" applyFill="1" applyBorder="1" applyAlignment="1" applyProtection="1">
      <alignment horizontal="right" vertical="center" wrapText="1"/>
      <protection locked="0"/>
    </xf>
    <xf numFmtId="0" fontId="42" fillId="0" borderId="0" xfId="5" applyFont="1" applyFill="1" applyAlignment="1">
      <alignment horizontal="center" vertical="center"/>
    </xf>
    <xf numFmtId="0" fontId="8" fillId="0" borderId="0" xfId="20" applyFont="1" applyFill="1" applyBorder="1" applyAlignment="1">
      <alignment horizontal="center" vertical="center" shrinkToFit="1"/>
    </xf>
    <xf numFmtId="0" fontId="8" fillId="0" borderId="0" xfId="20" applyFont="1" applyFill="1" applyBorder="1" applyAlignment="1" applyProtection="1">
      <alignment horizontal="center" vertical="center" shrinkToFit="1"/>
      <protection locked="0"/>
    </xf>
    <xf numFmtId="0" fontId="36" fillId="0" borderId="0" xfId="5" applyFont="1" applyFill="1" applyAlignment="1">
      <alignment horizontal="center" vertical="center" shrinkToFit="1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54" applyFont="1" applyAlignment="1" applyProtection="1">
      <alignment horizontal="center" vertical="center" wrapText="1"/>
    </xf>
    <xf numFmtId="0" fontId="8" fillId="0" borderId="0" xfId="54" applyFont="1" applyAlignment="1" applyProtection="1">
      <alignment horizontal="center" vertical="center" wrapText="1"/>
      <protection locked="0"/>
    </xf>
    <xf numFmtId="0" fontId="8" fillId="0" borderId="0" xfId="54" applyFont="1" applyAlignment="1">
      <alignment horizontal="center" vertical="center" wrapText="1"/>
    </xf>
    <xf numFmtId="0" fontId="8" fillId="0" borderId="0" xfId="54" applyFont="1" applyFill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shrinkToFit="1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0" xfId="54" applyFont="1" applyAlignment="1" applyProtection="1">
      <alignment horizontal="center" vertical="center" shrinkToFit="1"/>
    </xf>
    <xf numFmtId="0" fontId="8" fillId="0" borderId="0" xfId="54" applyFont="1" applyAlignment="1" applyProtection="1">
      <alignment horizontal="center" vertical="center" shrinkToFit="1"/>
      <protection locked="0"/>
    </xf>
    <xf numFmtId="0" fontId="8" fillId="0" borderId="0" xfId="54" applyFont="1" applyAlignment="1">
      <alignment horizontal="center" vertical="center" shrinkToFit="1"/>
    </xf>
    <xf numFmtId="0" fontId="29" fillId="0" borderId="0" xfId="48" applyNumberFormat="1" applyFont="1" applyFill="1" applyAlignment="1" applyProtection="1">
      <alignment horizontal="center" vertical="center"/>
    </xf>
    <xf numFmtId="0" fontId="1" fillId="0" borderId="0" xfId="47" applyFont="1" applyFill="1" applyBorder="1" applyAlignment="1">
      <alignment horizontal="left" vertical="center"/>
    </xf>
    <xf numFmtId="0" fontId="16" fillId="0" borderId="0" xfId="47" applyFont="1" applyFill="1" applyBorder="1" applyAlignment="1">
      <alignment horizontal="left" vertical="center"/>
    </xf>
    <xf numFmtId="0" fontId="8" fillId="0" borderId="0" xfId="47" applyFont="1" applyFill="1" applyAlignment="1">
      <alignment horizontal="center" vertical="center"/>
    </xf>
    <xf numFmtId="0" fontId="2" fillId="0" borderId="0" xfId="48" applyNumberFormat="1" applyFont="1" applyFill="1" applyAlignment="1" applyProtection="1">
      <alignment horizontal="center" vertical="center"/>
    </xf>
    <xf numFmtId="0" fontId="3" fillId="0" borderId="0" xfId="48" applyNumberFormat="1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60" fillId="0" borderId="0" xfId="0" applyFont="1" applyFill="1" applyAlignment="1">
      <alignment horizontal="left" vertical="center"/>
    </xf>
  </cellXfs>
  <cellStyles count="79">
    <cellStyle name="ColLevel_0" xfId="2"/>
    <cellStyle name="RowLevel_0" xfId="3"/>
    <cellStyle name="常规" xfId="0" builtinId="0"/>
    <cellStyle name="常规 10" xfId="4"/>
    <cellStyle name="常规 10 4 3" xfId="5"/>
    <cellStyle name="常规 10 4 3 2" xfId="6"/>
    <cellStyle name="常规 10 4 3 2 2" xfId="7"/>
    <cellStyle name="常规 10 4 3 2 2 2" xfId="8"/>
    <cellStyle name="常规 10 4 3 2 3" xfId="9"/>
    <cellStyle name="常规 13" xfId="10"/>
    <cellStyle name="常规 13 2" xfId="11"/>
    <cellStyle name="常规 2" xfId="12"/>
    <cellStyle name="常规 2 15" xfId="13"/>
    <cellStyle name="常规 2 15 2" xfId="14"/>
    <cellStyle name="常规 2 2" xfId="15"/>
    <cellStyle name="常规 2 2 2" xfId="16"/>
    <cellStyle name="常规 2 2 3" xfId="17"/>
    <cellStyle name="常规 2 3" xfId="18"/>
    <cellStyle name="常规 2 4" xfId="19"/>
    <cellStyle name="常规 2 4 2 2" xfId="20"/>
    <cellStyle name="常规 2 4 2 2 2" xfId="21"/>
    <cellStyle name="常规 20" xfId="22"/>
    <cellStyle name="常规 20 2" xfId="23"/>
    <cellStyle name="常规 20 4" xfId="24"/>
    <cellStyle name="常规 21" xfId="25"/>
    <cellStyle name="常规 21 2" xfId="26"/>
    <cellStyle name="常规 26 2 2 2" xfId="27"/>
    <cellStyle name="常规 3" xfId="28"/>
    <cellStyle name="常规 3 2" xfId="29"/>
    <cellStyle name="常规 3 2 2" xfId="30"/>
    <cellStyle name="常规 3 2 2 2" xfId="31"/>
    <cellStyle name="常规 3 2 3" xfId="32"/>
    <cellStyle name="常规 3 2 3 2" xfId="33"/>
    <cellStyle name="常规 3 3" xfId="34"/>
    <cellStyle name="常规 3 3 2" xfId="35"/>
    <cellStyle name="常规 3 4 2" xfId="36"/>
    <cellStyle name="常规 3 4 2 2" xfId="37"/>
    <cellStyle name="常规 4" xfId="38"/>
    <cellStyle name="常规 4 2" xfId="39"/>
    <cellStyle name="常规 47 4 2 2" xfId="40"/>
    <cellStyle name="常规 5" xfId="41"/>
    <cellStyle name="常规 5 2" xfId="42"/>
    <cellStyle name="常规 6" xfId="43"/>
    <cellStyle name="常规 7" xfId="44"/>
    <cellStyle name="常规 7 2" xfId="45"/>
    <cellStyle name="常规 7 3" xfId="46"/>
    <cellStyle name="常规 8" xfId="47"/>
    <cellStyle name="常规 8 2" xfId="48"/>
    <cellStyle name="常规 9" xfId="49"/>
    <cellStyle name="常规_(陈诚修改稿)2006年全省及省级财政决算及07年预算执行情况表(A4 留底自用) 2" xfId="50"/>
    <cellStyle name="常规_(陈诚修改稿)2006年全省及省级财政决算及07年预算执行情况表(A4 留底自用) 2 2 2 2" xfId="51"/>
    <cellStyle name="常规_2014年全省及省级财政收支执行及2015年预算草案表（20150123，自用稿）" xfId="52"/>
    <cellStyle name="常规_2015年全省及省级财政收支执行及2016年预算草案表（20160120）企业处修改" xfId="53"/>
    <cellStyle name="常规_国有资本经营预算表样 2 2" xfId="54"/>
    <cellStyle name="常规_国资决算以及执行情况0712 2 2" xfId="55"/>
    <cellStyle name="常规_社保基金预算报人大建议表样 2" xfId="56"/>
    <cellStyle name="常规_省级科预算草案表1.14 2 2" xfId="57"/>
    <cellStyle name="千位分隔" xfId="1" builtinId="3"/>
    <cellStyle name="千位分隔 2" xfId="58"/>
    <cellStyle name="千位分隔 2 2" xfId="59"/>
    <cellStyle name="千位分隔 3" xfId="60"/>
    <cellStyle name="千位分隔 3 2" xfId="61"/>
    <cellStyle name="千位分隔 3 2 2" xfId="62"/>
    <cellStyle name="千位分隔 3 2 2 2" xfId="63"/>
    <cellStyle name="千位分隔 3 2 2 2 2" xfId="64"/>
    <cellStyle name="千位分隔 3 2 2 3" xfId="65"/>
    <cellStyle name="千位分隔 3 2 2 3 2" xfId="66"/>
    <cellStyle name="千位分隔 3 2 2 3 3" xfId="67"/>
    <cellStyle name="千位分隔 3 2 2 4" xfId="68"/>
    <cellStyle name="千位分隔 3 2 2 4 2" xfId="69"/>
    <cellStyle name="千位分隔 3 2 2 4 3" xfId="70"/>
    <cellStyle name="千位分隔 3 3" xfId="71"/>
    <cellStyle name="千位分隔 4" xfId="72"/>
    <cellStyle name="千位分隔 4 2" xfId="73"/>
    <cellStyle name="千位分隔 4 3" xfId="74"/>
    <cellStyle name="千位分隔 5" xfId="75"/>
    <cellStyle name="千位分隔 5 2" xfId="76"/>
    <cellStyle name="千位分隔 6" xfId="77"/>
    <cellStyle name="千位分隔 7" xfId="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2949" name="Text Box 6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2950" name="Text Box 33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2951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2952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2953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2954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2955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2956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2957" name="Text Box 40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2958" name="Text Box 41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2959" name="Text Box 6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2960" name="Text Box 40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2961" name="Text Box 41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106045</xdr:rowOff>
    </xdr:to>
    <xdr:sp macro="" textlink="">
      <xdr:nvSpPr>
        <xdr:cNvPr id="10702962" name="Text Box 6"/>
        <xdr:cNvSpPr txBox="1">
          <a:spLocks noChangeArrowheads="1"/>
        </xdr:cNvSpPr>
      </xdr:nvSpPr>
      <xdr:spPr>
        <a:xfrm>
          <a:off x="5267325" y="15240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106045</xdr:rowOff>
    </xdr:to>
    <xdr:sp macro="" textlink="">
      <xdr:nvSpPr>
        <xdr:cNvPr id="10702963" name="Text Box 33"/>
        <xdr:cNvSpPr txBox="1">
          <a:spLocks noChangeArrowheads="1"/>
        </xdr:cNvSpPr>
      </xdr:nvSpPr>
      <xdr:spPr>
        <a:xfrm>
          <a:off x="5267325" y="15240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2964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2965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2966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2967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2968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2969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106045</xdr:rowOff>
    </xdr:to>
    <xdr:sp macro="" textlink="">
      <xdr:nvSpPr>
        <xdr:cNvPr id="10702970" name="Text Box 40"/>
        <xdr:cNvSpPr txBox="1">
          <a:spLocks noChangeArrowheads="1"/>
        </xdr:cNvSpPr>
      </xdr:nvSpPr>
      <xdr:spPr>
        <a:xfrm>
          <a:off x="5267325" y="15240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106045</xdr:rowOff>
    </xdr:to>
    <xdr:sp macro="" textlink="">
      <xdr:nvSpPr>
        <xdr:cNvPr id="10702971" name="Text Box 41"/>
        <xdr:cNvSpPr txBox="1">
          <a:spLocks noChangeArrowheads="1"/>
        </xdr:cNvSpPr>
      </xdr:nvSpPr>
      <xdr:spPr>
        <a:xfrm>
          <a:off x="5267325" y="15240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106045</xdr:rowOff>
    </xdr:to>
    <xdr:sp macro="" textlink="">
      <xdr:nvSpPr>
        <xdr:cNvPr id="10702972" name="Text Box 6"/>
        <xdr:cNvSpPr txBox="1">
          <a:spLocks noChangeArrowheads="1"/>
        </xdr:cNvSpPr>
      </xdr:nvSpPr>
      <xdr:spPr>
        <a:xfrm>
          <a:off x="5267325" y="15240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106045</xdr:rowOff>
    </xdr:to>
    <xdr:sp macro="" textlink="">
      <xdr:nvSpPr>
        <xdr:cNvPr id="10702973" name="Text Box 40"/>
        <xdr:cNvSpPr txBox="1">
          <a:spLocks noChangeArrowheads="1"/>
        </xdr:cNvSpPr>
      </xdr:nvSpPr>
      <xdr:spPr>
        <a:xfrm>
          <a:off x="5267325" y="15240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106045</xdr:rowOff>
    </xdr:to>
    <xdr:sp macro="" textlink="">
      <xdr:nvSpPr>
        <xdr:cNvPr id="10702974" name="Text Box 41"/>
        <xdr:cNvSpPr txBox="1">
          <a:spLocks noChangeArrowheads="1"/>
        </xdr:cNvSpPr>
      </xdr:nvSpPr>
      <xdr:spPr>
        <a:xfrm>
          <a:off x="5267325" y="15240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106045</xdr:rowOff>
    </xdr:to>
    <xdr:sp macro="" textlink="">
      <xdr:nvSpPr>
        <xdr:cNvPr id="10702975" name="Text Box 6"/>
        <xdr:cNvSpPr txBox="1">
          <a:spLocks noChangeArrowheads="1"/>
        </xdr:cNvSpPr>
      </xdr:nvSpPr>
      <xdr:spPr>
        <a:xfrm>
          <a:off x="5267325" y="15240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106045</xdr:rowOff>
    </xdr:to>
    <xdr:sp macro="" textlink="">
      <xdr:nvSpPr>
        <xdr:cNvPr id="10702976" name="Text Box 33"/>
        <xdr:cNvSpPr txBox="1">
          <a:spLocks noChangeArrowheads="1"/>
        </xdr:cNvSpPr>
      </xdr:nvSpPr>
      <xdr:spPr>
        <a:xfrm>
          <a:off x="5267325" y="15240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2977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2978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2979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2980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2981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2982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106045</xdr:rowOff>
    </xdr:to>
    <xdr:sp macro="" textlink="">
      <xdr:nvSpPr>
        <xdr:cNvPr id="10702983" name="Text Box 40"/>
        <xdr:cNvSpPr txBox="1">
          <a:spLocks noChangeArrowheads="1"/>
        </xdr:cNvSpPr>
      </xdr:nvSpPr>
      <xdr:spPr>
        <a:xfrm>
          <a:off x="5267325" y="15240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106045</xdr:rowOff>
    </xdr:to>
    <xdr:sp macro="" textlink="">
      <xdr:nvSpPr>
        <xdr:cNvPr id="10702984" name="Text Box 41"/>
        <xdr:cNvSpPr txBox="1">
          <a:spLocks noChangeArrowheads="1"/>
        </xdr:cNvSpPr>
      </xdr:nvSpPr>
      <xdr:spPr>
        <a:xfrm>
          <a:off x="5267325" y="15240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106045</xdr:rowOff>
    </xdr:to>
    <xdr:sp macro="" textlink="">
      <xdr:nvSpPr>
        <xdr:cNvPr id="10702985" name="Text Box 6"/>
        <xdr:cNvSpPr txBox="1">
          <a:spLocks noChangeArrowheads="1"/>
        </xdr:cNvSpPr>
      </xdr:nvSpPr>
      <xdr:spPr>
        <a:xfrm>
          <a:off x="5267325" y="15240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106045</xdr:rowOff>
    </xdr:to>
    <xdr:sp macro="" textlink="">
      <xdr:nvSpPr>
        <xdr:cNvPr id="10702986" name="Text Box 40"/>
        <xdr:cNvSpPr txBox="1">
          <a:spLocks noChangeArrowheads="1"/>
        </xdr:cNvSpPr>
      </xdr:nvSpPr>
      <xdr:spPr>
        <a:xfrm>
          <a:off x="5267325" y="15240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106045</xdr:rowOff>
    </xdr:to>
    <xdr:sp macro="" textlink="">
      <xdr:nvSpPr>
        <xdr:cNvPr id="10702987" name="Text Box 41"/>
        <xdr:cNvSpPr txBox="1">
          <a:spLocks noChangeArrowheads="1"/>
        </xdr:cNvSpPr>
      </xdr:nvSpPr>
      <xdr:spPr>
        <a:xfrm>
          <a:off x="5267325" y="15240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106045</xdr:rowOff>
    </xdr:to>
    <xdr:sp macro="" textlink="">
      <xdr:nvSpPr>
        <xdr:cNvPr id="10702988" name="Text Box 6"/>
        <xdr:cNvSpPr txBox="1">
          <a:spLocks noChangeArrowheads="1"/>
        </xdr:cNvSpPr>
      </xdr:nvSpPr>
      <xdr:spPr>
        <a:xfrm>
          <a:off x="5267325" y="15240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106045</xdr:rowOff>
    </xdr:to>
    <xdr:sp macro="" textlink="">
      <xdr:nvSpPr>
        <xdr:cNvPr id="10702989" name="Text Box 33"/>
        <xdr:cNvSpPr txBox="1">
          <a:spLocks noChangeArrowheads="1"/>
        </xdr:cNvSpPr>
      </xdr:nvSpPr>
      <xdr:spPr>
        <a:xfrm>
          <a:off x="5267325" y="15240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2990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2991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2992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2993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2994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2995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106045</xdr:rowOff>
    </xdr:to>
    <xdr:sp macro="" textlink="">
      <xdr:nvSpPr>
        <xdr:cNvPr id="10702996" name="Text Box 40"/>
        <xdr:cNvSpPr txBox="1">
          <a:spLocks noChangeArrowheads="1"/>
        </xdr:cNvSpPr>
      </xdr:nvSpPr>
      <xdr:spPr>
        <a:xfrm>
          <a:off x="5267325" y="15240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106045</xdr:rowOff>
    </xdr:to>
    <xdr:sp macro="" textlink="">
      <xdr:nvSpPr>
        <xdr:cNvPr id="10702997" name="Text Box 41"/>
        <xdr:cNvSpPr txBox="1">
          <a:spLocks noChangeArrowheads="1"/>
        </xdr:cNvSpPr>
      </xdr:nvSpPr>
      <xdr:spPr>
        <a:xfrm>
          <a:off x="5267325" y="15240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106045</xdr:rowOff>
    </xdr:to>
    <xdr:sp macro="" textlink="">
      <xdr:nvSpPr>
        <xdr:cNvPr id="10702998" name="Text Box 6"/>
        <xdr:cNvSpPr txBox="1">
          <a:spLocks noChangeArrowheads="1"/>
        </xdr:cNvSpPr>
      </xdr:nvSpPr>
      <xdr:spPr>
        <a:xfrm>
          <a:off x="5267325" y="15240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106045</xdr:rowOff>
    </xdr:to>
    <xdr:sp macro="" textlink="">
      <xdr:nvSpPr>
        <xdr:cNvPr id="10702999" name="Text Box 40"/>
        <xdr:cNvSpPr txBox="1">
          <a:spLocks noChangeArrowheads="1"/>
        </xdr:cNvSpPr>
      </xdr:nvSpPr>
      <xdr:spPr>
        <a:xfrm>
          <a:off x="5267325" y="15240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106045</xdr:rowOff>
    </xdr:to>
    <xdr:sp macro="" textlink="">
      <xdr:nvSpPr>
        <xdr:cNvPr id="10703000" name="Text Box 41"/>
        <xdr:cNvSpPr txBox="1">
          <a:spLocks noChangeArrowheads="1"/>
        </xdr:cNvSpPr>
      </xdr:nvSpPr>
      <xdr:spPr>
        <a:xfrm>
          <a:off x="5267325" y="15240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106045</xdr:rowOff>
    </xdr:to>
    <xdr:sp macro="" textlink="">
      <xdr:nvSpPr>
        <xdr:cNvPr id="10703001" name="Text Box 6"/>
        <xdr:cNvSpPr txBox="1">
          <a:spLocks noChangeArrowheads="1"/>
        </xdr:cNvSpPr>
      </xdr:nvSpPr>
      <xdr:spPr>
        <a:xfrm>
          <a:off x="5267325" y="15240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106045</xdr:rowOff>
    </xdr:to>
    <xdr:sp macro="" textlink="">
      <xdr:nvSpPr>
        <xdr:cNvPr id="10703002" name="Text Box 33"/>
        <xdr:cNvSpPr txBox="1">
          <a:spLocks noChangeArrowheads="1"/>
        </xdr:cNvSpPr>
      </xdr:nvSpPr>
      <xdr:spPr>
        <a:xfrm>
          <a:off x="5267325" y="15240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003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004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005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006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007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008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106045</xdr:rowOff>
    </xdr:to>
    <xdr:sp macro="" textlink="">
      <xdr:nvSpPr>
        <xdr:cNvPr id="10703009" name="Text Box 40"/>
        <xdr:cNvSpPr txBox="1">
          <a:spLocks noChangeArrowheads="1"/>
        </xdr:cNvSpPr>
      </xdr:nvSpPr>
      <xdr:spPr>
        <a:xfrm>
          <a:off x="5267325" y="15240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106045</xdr:rowOff>
    </xdr:to>
    <xdr:sp macro="" textlink="">
      <xdr:nvSpPr>
        <xdr:cNvPr id="10703010" name="Text Box 41"/>
        <xdr:cNvSpPr txBox="1">
          <a:spLocks noChangeArrowheads="1"/>
        </xdr:cNvSpPr>
      </xdr:nvSpPr>
      <xdr:spPr>
        <a:xfrm>
          <a:off x="5267325" y="15240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106045</xdr:rowOff>
    </xdr:to>
    <xdr:sp macro="" textlink="">
      <xdr:nvSpPr>
        <xdr:cNvPr id="10703011" name="Text Box 6"/>
        <xdr:cNvSpPr txBox="1">
          <a:spLocks noChangeArrowheads="1"/>
        </xdr:cNvSpPr>
      </xdr:nvSpPr>
      <xdr:spPr>
        <a:xfrm>
          <a:off x="5267325" y="15240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106045</xdr:rowOff>
    </xdr:to>
    <xdr:sp macro="" textlink="">
      <xdr:nvSpPr>
        <xdr:cNvPr id="10703012" name="Text Box 40"/>
        <xdr:cNvSpPr txBox="1">
          <a:spLocks noChangeArrowheads="1"/>
        </xdr:cNvSpPr>
      </xdr:nvSpPr>
      <xdr:spPr>
        <a:xfrm>
          <a:off x="5267325" y="15240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106045</xdr:rowOff>
    </xdr:to>
    <xdr:sp macro="" textlink="">
      <xdr:nvSpPr>
        <xdr:cNvPr id="10703013" name="Text Box 41"/>
        <xdr:cNvSpPr txBox="1">
          <a:spLocks noChangeArrowheads="1"/>
        </xdr:cNvSpPr>
      </xdr:nvSpPr>
      <xdr:spPr>
        <a:xfrm>
          <a:off x="5267325" y="15240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106045</xdr:rowOff>
    </xdr:to>
    <xdr:sp macro="" textlink="">
      <xdr:nvSpPr>
        <xdr:cNvPr id="10703014" name="Text Box 6"/>
        <xdr:cNvSpPr txBox="1">
          <a:spLocks noChangeArrowheads="1"/>
        </xdr:cNvSpPr>
      </xdr:nvSpPr>
      <xdr:spPr>
        <a:xfrm>
          <a:off x="5267325" y="15240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106045</xdr:rowOff>
    </xdr:to>
    <xdr:sp macro="" textlink="">
      <xdr:nvSpPr>
        <xdr:cNvPr id="10703015" name="Text Box 33"/>
        <xdr:cNvSpPr txBox="1">
          <a:spLocks noChangeArrowheads="1"/>
        </xdr:cNvSpPr>
      </xdr:nvSpPr>
      <xdr:spPr>
        <a:xfrm>
          <a:off x="5267325" y="15240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016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017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018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019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020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021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106045</xdr:rowOff>
    </xdr:to>
    <xdr:sp macro="" textlink="">
      <xdr:nvSpPr>
        <xdr:cNvPr id="10703022" name="Text Box 40"/>
        <xdr:cNvSpPr txBox="1">
          <a:spLocks noChangeArrowheads="1"/>
        </xdr:cNvSpPr>
      </xdr:nvSpPr>
      <xdr:spPr>
        <a:xfrm>
          <a:off x="5267325" y="15240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106045</xdr:rowOff>
    </xdr:to>
    <xdr:sp macro="" textlink="">
      <xdr:nvSpPr>
        <xdr:cNvPr id="10703023" name="Text Box 41"/>
        <xdr:cNvSpPr txBox="1">
          <a:spLocks noChangeArrowheads="1"/>
        </xdr:cNvSpPr>
      </xdr:nvSpPr>
      <xdr:spPr>
        <a:xfrm>
          <a:off x="5267325" y="15240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106045</xdr:rowOff>
    </xdr:to>
    <xdr:sp macro="" textlink="">
      <xdr:nvSpPr>
        <xdr:cNvPr id="10703024" name="Text Box 6"/>
        <xdr:cNvSpPr txBox="1">
          <a:spLocks noChangeArrowheads="1"/>
        </xdr:cNvSpPr>
      </xdr:nvSpPr>
      <xdr:spPr>
        <a:xfrm>
          <a:off x="5267325" y="15240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106045</xdr:rowOff>
    </xdr:to>
    <xdr:sp macro="" textlink="">
      <xdr:nvSpPr>
        <xdr:cNvPr id="10703025" name="Text Box 40"/>
        <xdr:cNvSpPr txBox="1">
          <a:spLocks noChangeArrowheads="1"/>
        </xdr:cNvSpPr>
      </xdr:nvSpPr>
      <xdr:spPr>
        <a:xfrm>
          <a:off x="5267325" y="15240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106045</xdr:rowOff>
    </xdr:to>
    <xdr:sp macro="" textlink="">
      <xdr:nvSpPr>
        <xdr:cNvPr id="10703026" name="Text Box 41"/>
        <xdr:cNvSpPr txBox="1">
          <a:spLocks noChangeArrowheads="1"/>
        </xdr:cNvSpPr>
      </xdr:nvSpPr>
      <xdr:spPr>
        <a:xfrm>
          <a:off x="5267325" y="15240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027" name="Text Box 6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028" name="Text Box 33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029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030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031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032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033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034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035" name="Text Box 40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036" name="Text Box 41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037" name="Text Box 6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038" name="Text Box 40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039" name="Text Box 41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6</xdr:row>
      <xdr:rowOff>86995</xdr:rowOff>
    </xdr:to>
    <xdr:sp macro="" textlink="">
      <xdr:nvSpPr>
        <xdr:cNvPr id="10703040" name="Text Box 6"/>
        <xdr:cNvSpPr txBox="1">
          <a:spLocks noChangeArrowheads="1"/>
        </xdr:cNvSpPr>
      </xdr:nvSpPr>
      <xdr:spPr>
        <a:xfrm>
          <a:off x="5267325" y="1524000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6</xdr:row>
      <xdr:rowOff>86995</xdr:rowOff>
    </xdr:to>
    <xdr:sp macro="" textlink="">
      <xdr:nvSpPr>
        <xdr:cNvPr id="10703041" name="Text Box 33"/>
        <xdr:cNvSpPr txBox="1">
          <a:spLocks noChangeArrowheads="1"/>
        </xdr:cNvSpPr>
      </xdr:nvSpPr>
      <xdr:spPr>
        <a:xfrm>
          <a:off x="5267325" y="1524000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6</xdr:row>
      <xdr:rowOff>86995</xdr:rowOff>
    </xdr:to>
    <xdr:sp macro="" textlink="">
      <xdr:nvSpPr>
        <xdr:cNvPr id="10703042" name="Text Box 34"/>
        <xdr:cNvSpPr txBox="1">
          <a:spLocks noChangeArrowheads="1"/>
        </xdr:cNvSpPr>
      </xdr:nvSpPr>
      <xdr:spPr>
        <a:xfrm>
          <a:off x="5267325" y="1524000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6</xdr:row>
      <xdr:rowOff>86995</xdr:rowOff>
    </xdr:to>
    <xdr:sp macro="" textlink="">
      <xdr:nvSpPr>
        <xdr:cNvPr id="10703043" name="Text Box 35"/>
        <xdr:cNvSpPr txBox="1">
          <a:spLocks noChangeArrowheads="1"/>
        </xdr:cNvSpPr>
      </xdr:nvSpPr>
      <xdr:spPr>
        <a:xfrm>
          <a:off x="5267325" y="1524000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6</xdr:row>
      <xdr:rowOff>86995</xdr:rowOff>
    </xdr:to>
    <xdr:sp macro="" textlink="">
      <xdr:nvSpPr>
        <xdr:cNvPr id="10703044" name="Text Box 36"/>
        <xdr:cNvSpPr txBox="1">
          <a:spLocks noChangeArrowheads="1"/>
        </xdr:cNvSpPr>
      </xdr:nvSpPr>
      <xdr:spPr>
        <a:xfrm>
          <a:off x="5267325" y="1524000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6</xdr:row>
      <xdr:rowOff>86995</xdr:rowOff>
    </xdr:to>
    <xdr:sp macro="" textlink="">
      <xdr:nvSpPr>
        <xdr:cNvPr id="10703045" name="文本框 6"/>
        <xdr:cNvSpPr txBox="1">
          <a:spLocks noChangeArrowheads="1"/>
        </xdr:cNvSpPr>
      </xdr:nvSpPr>
      <xdr:spPr>
        <a:xfrm>
          <a:off x="5267325" y="1524000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6</xdr:row>
      <xdr:rowOff>86995</xdr:rowOff>
    </xdr:to>
    <xdr:sp macro="" textlink="">
      <xdr:nvSpPr>
        <xdr:cNvPr id="10703046" name="Text Box 38"/>
        <xdr:cNvSpPr txBox="1">
          <a:spLocks noChangeArrowheads="1"/>
        </xdr:cNvSpPr>
      </xdr:nvSpPr>
      <xdr:spPr>
        <a:xfrm>
          <a:off x="5267325" y="1524000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6</xdr:row>
      <xdr:rowOff>86995</xdr:rowOff>
    </xdr:to>
    <xdr:sp macro="" textlink="">
      <xdr:nvSpPr>
        <xdr:cNvPr id="10703047" name="Text Box 39"/>
        <xdr:cNvSpPr txBox="1">
          <a:spLocks noChangeArrowheads="1"/>
        </xdr:cNvSpPr>
      </xdr:nvSpPr>
      <xdr:spPr>
        <a:xfrm>
          <a:off x="5267325" y="1524000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6</xdr:row>
      <xdr:rowOff>86995</xdr:rowOff>
    </xdr:to>
    <xdr:sp macro="" textlink="">
      <xdr:nvSpPr>
        <xdr:cNvPr id="10703048" name="Text Box 40"/>
        <xdr:cNvSpPr txBox="1">
          <a:spLocks noChangeArrowheads="1"/>
        </xdr:cNvSpPr>
      </xdr:nvSpPr>
      <xdr:spPr>
        <a:xfrm>
          <a:off x="5267325" y="1524000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6</xdr:row>
      <xdr:rowOff>86995</xdr:rowOff>
    </xdr:to>
    <xdr:sp macro="" textlink="">
      <xdr:nvSpPr>
        <xdr:cNvPr id="10703049" name="Text Box 41"/>
        <xdr:cNvSpPr txBox="1">
          <a:spLocks noChangeArrowheads="1"/>
        </xdr:cNvSpPr>
      </xdr:nvSpPr>
      <xdr:spPr>
        <a:xfrm>
          <a:off x="5267325" y="1524000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6</xdr:row>
      <xdr:rowOff>86995</xdr:rowOff>
    </xdr:to>
    <xdr:sp macro="" textlink="">
      <xdr:nvSpPr>
        <xdr:cNvPr id="10703050" name="Text Box 6"/>
        <xdr:cNvSpPr txBox="1">
          <a:spLocks noChangeArrowheads="1"/>
        </xdr:cNvSpPr>
      </xdr:nvSpPr>
      <xdr:spPr>
        <a:xfrm>
          <a:off x="5267325" y="1524000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6</xdr:row>
      <xdr:rowOff>86995</xdr:rowOff>
    </xdr:to>
    <xdr:sp macro="" textlink="">
      <xdr:nvSpPr>
        <xdr:cNvPr id="10703051" name="Text Box 40"/>
        <xdr:cNvSpPr txBox="1">
          <a:spLocks noChangeArrowheads="1"/>
        </xdr:cNvSpPr>
      </xdr:nvSpPr>
      <xdr:spPr>
        <a:xfrm>
          <a:off x="5267325" y="1524000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6</xdr:row>
      <xdr:rowOff>86995</xdr:rowOff>
    </xdr:to>
    <xdr:sp macro="" textlink="">
      <xdr:nvSpPr>
        <xdr:cNvPr id="10703052" name="Text Box 41"/>
        <xdr:cNvSpPr txBox="1">
          <a:spLocks noChangeArrowheads="1"/>
        </xdr:cNvSpPr>
      </xdr:nvSpPr>
      <xdr:spPr>
        <a:xfrm>
          <a:off x="5267325" y="1524000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053" name="Text Box 6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054" name="Text Box 33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055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056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057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058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059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060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061" name="Text Box 40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062" name="Text Box 41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063" name="Text Box 6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064" name="Text Box 40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065" name="Text Box 41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066" name="Text Box 6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 macro="" textlink="">
      <xdr:nvSpPr>
        <xdr:cNvPr id="10703067" name="Text Box 33"/>
        <xdr:cNvSpPr txBox="1">
          <a:spLocks noChangeArrowheads="1"/>
        </xdr:cNvSpPr>
      </xdr:nvSpPr>
      <xdr:spPr>
        <a:xfrm>
          <a:off x="5267325" y="152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068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069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070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071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072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073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074" name="Text Box 40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075" name="Text Box 41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076" name="Text Box 6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077" name="Text Box 40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078" name="Text Box 41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079" name="Text Box 6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080" name="Text Box 33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081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082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083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084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085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086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087" name="Text Box 40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088" name="Text Box 41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089" name="Text Box 6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090" name="Text Box 40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091" name="Text Box 41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092" name="Text Box 6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093" name="Text Box 33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094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095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096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097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098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099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100" name="Text Box 40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101" name="Text Box 41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102" name="Text Box 6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103" name="Text Box 40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104" name="Text Box 41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105" name="Text Box 6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106" name="Text Box 33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107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108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109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110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111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112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113" name="Text Box 40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114" name="Text Box 41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115" name="Text Box 6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116" name="Text Box 40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117" name="Text Box 41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118" name="Text Box 6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119" name="Text Box 33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120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121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122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123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124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125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126" name="Text Box 40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127" name="Text Box 41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128" name="Text Box 6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129" name="Text Box 40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130" name="Text Box 41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131" name="Text Box 6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132" name="Text Box 33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133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134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135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136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137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138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139" name="Text Box 40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140" name="Text Box 41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141" name="Text Box 6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142" name="Text Box 40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143" name="Text Box 41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6</xdr:row>
      <xdr:rowOff>86995</xdr:rowOff>
    </xdr:to>
    <xdr:sp macro="" textlink="">
      <xdr:nvSpPr>
        <xdr:cNvPr id="10703144" name="Text Box 6"/>
        <xdr:cNvSpPr txBox="1">
          <a:spLocks noChangeArrowheads="1"/>
        </xdr:cNvSpPr>
      </xdr:nvSpPr>
      <xdr:spPr>
        <a:xfrm>
          <a:off x="5267325" y="1524000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6</xdr:row>
      <xdr:rowOff>86995</xdr:rowOff>
    </xdr:to>
    <xdr:sp macro="" textlink="">
      <xdr:nvSpPr>
        <xdr:cNvPr id="10703145" name="Text Box 33"/>
        <xdr:cNvSpPr txBox="1">
          <a:spLocks noChangeArrowheads="1"/>
        </xdr:cNvSpPr>
      </xdr:nvSpPr>
      <xdr:spPr>
        <a:xfrm>
          <a:off x="5267325" y="1524000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6</xdr:row>
      <xdr:rowOff>86995</xdr:rowOff>
    </xdr:to>
    <xdr:sp macro="" textlink="">
      <xdr:nvSpPr>
        <xdr:cNvPr id="10703146" name="Text Box 34"/>
        <xdr:cNvSpPr txBox="1">
          <a:spLocks noChangeArrowheads="1"/>
        </xdr:cNvSpPr>
      </xdr:nvSpPr>
      <xdr:spPr>
        <a:xfrm>
          <a:off x="5267325" y="1524000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6</xdr:row>
      <xdr:rowOff>86995</xdr:rowOff>
    </xdr:to>
    <xdr:sp macro="" textlink="">
      <xdr:nvSpPr>
        <xdr:cNvPr id="10703147" name="Text Box 35"/>
        <xdr:cNvSpPr txBox="1">
          <a:spLocks noChangeArrowheads="1"/>
        </xdr:cNvSpPr>
      </xdr:nvSpPr>
      <xdr:spPr>
        <a:xfrm>
          <a:off x="5267325" y="1524000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6</xdr:row>
      <xdr:rowOff>86995</xdr:rowOff>
    </xdr:to>
    <xdr:sp macro="" textlink="">
      <xdr:nvSpPr>
        <xdr:cNvPr id="10703148" name="Text Box 36"/>
        <xdr:cNvSpPr txBox="1">
          <a:spLocks noChangeArrowheads="1"/>
        </xdr:cNvSpPr>
      </xdr:nvSpPr>
      <xdr:spPr>
        <a:xfrm>
          <a:off x="5267325" y="1524000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6</xdr:row>
      <xdr:rowOff>86995</xdr:rowOff>
    </xdr:to>
    <xdr:sp macro="" textlink="">
      <xdr:nvSpPr>
        <xdr:cNvPr id="10703149" name="文本框 6"/>
        <xdr:cNvSpPr txBox="1">
          <a:spLocks noChangeArrowheads="1"/>
        </xdr:cNvSpPr>
      </xdr:nvSpPr>
      <xdr:spPr>
        <a:xfrm>
          <a:off x="5267325" y="1524000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6</xdr:row>
      <xdr:rowOff>86995</xdr:rowOff>
    </xdr:to>
    <xdr:sp macro="" textlink="">
      <xdr:nvSpPr>
        <xdr:cNvPr id="10703150" name="Text Box 38"/>
        <xdr:cNvSpPr txBox="1">
          <a:spLocks noChangeArrowheads="1"/>
        </xdr:cNvSpPr>
      </xdr:nvSpPr>
      <xdr:spPr>
        <a:xfrm>
          <a:off x="5267325" y="1524000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6</xdr:row>
      <xdr:rowOff>86995</xdr:rowOff>
    </xdr:to>
    <xdr:sp macro="" textlink="">
      <xdr:nvSpPr>
        <xdr:cNvPr id="10703151" name="Text Box 39"/>
        <xdr:cNvSpPr txBox="1">
          <a:spLocks noChangeArrowheads="1"/>
        </xdr:cNvSpPr>
      </xdr:nvSpPr>
      <xdr:spPr>
        <a:xfrm>
          <a:off x="5267325" y="1524000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6</xdr:row>
      <xdr:rowOff>86995</xdr:rowOff>
    </xdr:to>
    <xdr:sp macro="" textlink="">
      <xdr:nvSpPr>
        <xdr:cNvPr id="10703152" name="Text Box 40"/>
        <xdr:cNvSpPr txBox="1">
          <a:spLocks noChangeArrowheads="1"/>
        </xdr:cNvSpPr>
      </xdr:nvSpPr>
      <xdr:spPr>
        <a:xfrm>
          <a:off x="5267325" y="1524000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6</xdr:row>
      <xdr:rowOff>86995</xdr:rowOff>
    </xdr:to>
    <xdr:sp macro="" textlink="">
      <xdr:nvSpPr>
        <xdr:cNvPr id="10703153" name="Text Box 41"/>
        <xdr:cNvSpPr txBox="1">
          <a:spLocks noChangeArrowheads="1"/>
        </xdr:cNvSpPr>
      </xdr:nvSpPr>
      <xdr:spPr>
        <a:xfrm>
          <a:off x="5267325" y="1524000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6</xdr:row>
      <xdr:rowOff>86995</xdr:rowOff>
    </xdr:to>
    <xdr:sp macro="" textlink="">
      <xdr:nvSpPr>
        <xdr:cNvPr id="10703154" name="Text Box 6"/>
        <xdr:cNvSpPr txBox="1">
          <a:spLocks noChangeArrowheads="1"/>
        </xdr:cNvSpPr>
      </xdr:nvSpPr>
      <xdr:spPr>
        <a:xfrm>
          <a:off x="5267325" y="1524000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6</xdr:row>
      <xdr:rowOff>86995</xdr:rowOff>
    </xdr:to>
    <xdr:sp macro="" textlink="">
      <xdr:nvSpPr>
        <xdr:cNvPr id="10703155" name="Text Box 40"/>
        <xdr:cNvSpPr txBox="1">
          <a:spLocks noChangeArrowheads="1"/>
        </xdr:cNvSpPr>
      </xdr:nvSpPr>
      <xdr:spPr>
        <a:xfrm>
          <a:off x="5267325" y="1524000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6</xdr:row>
      <xdr:rowOff>86995</xdr:rowOff>
    </xdr:to>
    <xdr:sp macro="" textlink="">
      <xdr:nvSpPr>
        <xdr:cNvPr id="10703156" name="Text Box 41"/>
        <xdr:cNvSpPr txBox="1">
          <a:spLocks noChangeArrowheads="1"/>
        </xdr:cNvSpPr>
      </xdr:nvSpPr>
      <xdr:spPr>
        <a:xfrm>
          <a:off x="5267325" y="1524000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157" name="Text Box 6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158" name="Text Box 33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159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160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161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162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163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164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165" name="Text Box 40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166" name="Text Box 41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167" name="Text Box 6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168" name="Text Box 40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169" name="Text Box 41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170" name="Text Box 6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171" name="Text Box 33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172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173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174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175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176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177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178" name="Text Box 40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179" name="Text Box 41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180" name="Text Box 6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181" name="Text Box 40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182" name="Text Box 41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183" name="Text Box 6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184" name="Text Box 33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185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186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187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188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189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190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191" name="Text Box 40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192" name="Text Box 41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193" name="Text Box 6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194" name="Text Box 40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195" name="Text Box 41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196" name="Text Box 6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197" name="Text Box 33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198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199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200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201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202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203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204" name="Text Box 40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205" name="Text Box 41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206" name="Text Box 6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207" name="Text Box 40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208" name="Text Box 41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209" name="Text Box 6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210" name="Text Box 33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211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212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213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214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215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216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217" name="Text Box 40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218" name="Text Box 41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219" name="Text Box 6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220" name="Text Box 40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6</xdr:row>
      <xdr:rowOff>86995</xdr:rowOff>
    </xdr:to>
    <xdr:sp macro="" textlink="">
      <xdr:nvSpPr>
        <xdr:cNvPr id="10703221" name="Text Box 41"/>
        <xdr:cNvSpPr txBox="1">
          <a:spLocks noChangeArrowheads="1"/>
        </xdr:cNvSpPr>
      </xdr:nvSpPr>
      <xdr:spPr>
        <a:xfrm>
          <a:off x="5267325" y="15240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222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223" name="Text Box 33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224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225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226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227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228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229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230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231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232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233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234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235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236" name="Text Box 33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237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238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239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240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241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242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243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244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245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246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247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248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249" name="Text Box 33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250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251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252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253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254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255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256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257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258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259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260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261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262" name="Text Box 33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263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264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265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266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267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268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269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270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271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272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273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274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275" name="Text Box 33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276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277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278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279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280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281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282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283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284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285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286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287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288" name="Text Box 33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289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290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291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292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293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294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295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296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297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298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299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300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301" name="Text Box 33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302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303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304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305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306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307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308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309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310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311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312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5</xdr:row>
      <xdr:rowOff>180975</xdr:rowOff>
    </xdr:to>
    <xdr:sp macro="" textlink="">
      <xdr:nvSpPr>
        <xdr:cNvPr id="10703313" name="Text Box 6"/>
        <xdr:cNvSpPr txBox="1">
          <a:spLocks noChangeArrowheads="1"/>
        </xdr:cNvSpPr>
      </xdr:nvSpPr>
      <xdr:spPr>
        <a:xfrm>
          <a:off x="5267325" y="15240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5</xdr:row>
      <xdr:rowOff>180975</xdr:rowOff>
    </xdr:to>
    <xdr:sp macro="" textlink="">
      <xdr:nvSpPr>
        <xdr:cNvPr id="10703314" name="Text Box 33"/>
        <xdr:cNvSpPr txBox="1">
          <a:spLocks noChangeArrowheads="1"/>
        </xdr:cNvSpPr>
      </xdr:nvSpPr>
      <xdr:spPr>
        <a:xfrm>
          <a:off x="5267325" y="15240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5</xdr:row>
      <xdr:rowOff>180975</xdr:rowOff>
    </xdr:to>
    <xdr:sp macro="" textlink="">
      <xdr:nvSpPr>
        <xdr:cNvPr id="10703315" name="Text Box 34"/>
        <xdr:cNvSpPr txBox="1">
          <a:spLocks noChangeArrowheads="1"/>
        </xdr:cNvSpPr>
      </xdr:nvSpPr>
      <xdr:spPr>
        <a:xfrm>
          <a:off x="5267325" y="15240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5</xdr:row>
      <xdr:rowOff>180975</xdr:rowOff>
    </xdr:to>
    <xdr:sp macro="" textlink="">
      <xdr:nvSpPr>
        <xdr:cNvPr id="10703316" name="Text Box 35"/>
        <xdr:cNvSpPr txBox="1">
          <a:spLocks noChangeArrowheads="1"/>
        </xdr:cNvSpPr>
      </xdr:nvSpPr>
      <xdr:spPr>
        <a:xfrm>
          <a:off x="5267325" y="15240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5</xdr:row>
      <xdr:rowOff>180975</xdr:rowOff>
    </xdr:to>
    <xdr:sp macro="" textlink="">
      <xdr:nvSpPr>
        <xdr:cNvPr id="10703317" name="Text Box 36"/>
        <xdr:cNvSpPr txBox="1">
          <a:spLocks noChangeArrowheads="1"/>
        </xdr:cNvSpPr>
      </xdr:nvSpPr>
      <xdr:spPr>
        <a:xfrm>
          <a:off x="5267325" y="15240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5</xdr:row>
      <xdr:rowOff>180975</xdr:rowOff>
    </xdr:to>
    <xdr:sp macro="" textlink="">
      <xdr:nvSpPr>
        <xdr:cNvPr id="10703318" name="文本框 6"/>
        <xdr:cNvSpPr txBox="1">
          <a:spLocks noChangeArrowheads="1"/>
        </xdr:cNvSpPr>
      </xdr:nvSpPr>
      <xdr:spPr>
        <a:xfrm>
          <a:off x="5267325" y="15240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5</xdr:row>
      <xdr:rowOff>180975</xdr:rowOff>
    </xdr:to>
    <xdr:sp macro="" textlink="">
      <xdr:nvSpPr>
        <xdr:cNvPr id="10703319" name="Text Box 38"/>
        <xdr:cNvSpPr txBox="1">
          <a:spLocks noChangeArrowheads="1"/>
        </xdr:cNvSpPr>
      </xdr:nvSpPr>
      <xdr:spPr>
        <a:xfrm>
          <a:off x="5267325" y="15240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5</xdr:row>
      <xdr:rowOff>180975</xdr:rowOff>
    </xdr:to>
    <xdr:sp macro="" textlink="">
      <xdr:nvSpPr>
        <xdr:cNvPr id="10703320" name="Text Box 39"/>
        <xdr:cNvSpPr txBox="1">
          <a:spLocks noChangeArrowheads="1"/>
        </xdr:cNvSpPr>
      </xdr:nvSpPr>
      <xdr:spPr>
        <a:xfrm>
          <a:off x="5267325" y="15240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5</xdr:row>
      <xdr:rowOff>180975</xdr:rowOff>
    </xdr:to>
    <xdr:sp macro="" textlink="">
      <xdr:nvSpPr>
        <xdr:cNvPr id="10703321" name="Text Box 40"/>
        <xdr:cNvSpPr txBox="1">
          <a:spLocks noChangeArrowheads="1"/>
        </xdr:cNvSpPr>
      </xdr:nvSpPr>
      <xdr:spPr>
        <a:xfrm>
          <a:off x="5267325" y="15240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5</xdr:row>
      <xdr:rowOff>180975</xdr:rowOff>
    </xdr:to>
    <xdr:sp macro="" textlink="">
      <xdr:nvSpPr>
        <xdr:cNvPr id="10703322" name="Text Box 41"/>
        <xdr:cNvSpPr txBox="1">
          <a:spLocks noChangeArrowheads="1"/>
        </xdr:cNvSpPr>
      </xdr:nvSpPr>
      <xdr:spPr>
        <a:xfrm>
          <a:off x="5267325" y="15240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5</xdr:row>
      <xdr:rowOff>180975</xdr:rowOff>
    </xdr:to>
    <xdr:sp macro="" textlink="">
      <xdr:nvSpPr>
        <xdr:cNvPr id="10703323" name="Text Box 6"/>
        <xdr:cNvSpPr txBox="1">
          <a:spLocks noChangeArrowheads="1"/>
        </xdr:cNvSpPr>
      </xdr:nvSpPr>
      <xdr:spPr>
        <a:xfrm>
          <a:off x="5267325" y="15240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5</xdr:row>
      <xdr:rowOff>180975</xdr:rowOff>
    </xdr:to>
    <xdr:sp macro="" textlink="">
      <xdr:nvSpPr>
        <xdr:cNvPr id="10703324" name="Text Box 40"/>
        <xdr:cNvSpPr txBox="1">
          <a:spLocks noChangeArrowheads="1"/>
        </xdr:cNvSpPr>
      </xdr:nvSpPr>
      <xdr:spPr>
        <a:xfrm>
          <a:off x="5267325" y="15240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5</xdr:row>
      <xdr:rowOff>180975</xdr:rowOff>
    </xdr:to>
    <xdr:sp macro="" textlink="">
      <xdr:nvSpPr>
        <xdr:cNvPr id="10703325" name="Text Box 41"/>
        <xdr:cNvSpPr txBox="1">
          <a:spLocks noChangeArrowheads="1"/>
        </xdr:cNvSpPr>
      </xdr:nvSpPr>
      <xdr:spPr>
        <a:xfrm>
          <a:off x="5267325" y="15240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326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327" name="Text Box 33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328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329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330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331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332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333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334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335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336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337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338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339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 macro="" textlink="">
      <xdr:nvSpPr>
        <xdr:cNvPr id="10703340" name="Text Box 33"/>
        <xdr:cNvSpPr txBox="1">
          <a:spLocks noChangeArrowheads="1"/>
        </xdr:cNvSpPr>
      </xdr:nvSpPr>
      <xdr:spPr>
        <a:xfrm>
          <a:off x="5267325" y="152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341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342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343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344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345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346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347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348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349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350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351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352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353" name="Text Box 33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354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355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356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357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358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359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360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361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362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363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364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365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366" name="Text Box 33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367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368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369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370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371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372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373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374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375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376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377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378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379" name="Text Box 33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380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381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382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383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384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385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386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387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388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389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390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391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392" name="Text Box 33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393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394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395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396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397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398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399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400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401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402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403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404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405" name="Text Box 33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406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407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408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409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410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411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412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413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414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415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416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5</xdr:row>
      <xdr:rowOff>180975</xdr:rowOff>
    </xdr:to>
    <xdr:sp macro="" textlink="">
      <xdr:nvSpPr>
        <xdr:cNvPr id="10703417" name="Text Box 6"/>
        <xdr:cNvSpPr txBox="1">
          <a:spLocks noChangeArrowheads="1"/>
        </xdr:cNvSpPr>
      </xdr:nvSpPr>
      <xdr:spPr>
        <a:xfrm>
          <a:off x="5267325" y="15240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5</xdr:row>
      <xdr:rowOff>180975</xdr:rowOff>
    </xdr:to>
    <xdr:sp macro="" textlink="">
      <xdr:nvSpPr>
        <xdr:cNvPr id="10703418" name="Text Box 33"/>
        <xdr:cNvSpPr txBox="1">
          <a:spLocks noChangeArrowheads="1"/>
        </xdr:cNvSpPr>
      </xdr:nvSpPr>
      <xdr:spPr>
        <a:xfrm>
          <a:off x="5267325" y="15240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5</xdr:row>
      <xdr:rowOff>180975</xdr:rowOff>
    </xdr:to>
    <xdr:sp macro="" textlink="">
      <xdr:nvSpPr>
        <xdr:cNvPr id="10703419" name="Text Box 34"/>
        <xdr:cNvSpPr txBox="1">
          <a:spLocks noChangeArrowheads="1"/>
        </xdr:cNvSpPr>
      </xdr:nvSpPr>
      <xdr:spPr>
        <a:xfrm>
          <a:off x="5267325" y="15240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5</xdr:row>
      <xdr:rowOff>180975</xdr:rowOff>
    </xdr:to>
    <xdr:sp macro="" textlink="">
      <xdr:nvSpPr>
        <xdr:cNvPr id="10703420" name="Text Box 35"/>
        <xdr:cNvSpPr txBox="1">
          <a:spLocks noChangeArrowheads="1"/>
        </xdr:cNvSpPr>
      </xdr:nvSpPr>
      <xdr:spPr>
        <a:xfrm>
          <a:off x="5267325" y="15240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5</xdr:row>
      <xdr:rowOff>180975</xdr:rowOff>
    </xdr:to>
    <xdr:sp macro="" textlink="">
      <xdr:nvSpPr>
        <xdr:cNvPr id="10703421" name="Text Box 36"/>
        <xdr:cNvSpPr txBox="1">
          <a:spLocks noChangeArrowheads="1"/>
        </xdr:cNvSpPr>
      </xdr:nvSpPr>
      <xdr:spPr>
        <a:xfrm>
          <a:off x="5267325" y="15240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5</xdr:row>
      <xdr:rowOff>180975</xdr:rowOff>
    </xdr:to>
    <xdr:sp macro="" textlink="">
      <xdr:nvSpPr>
        <xdr:cNvPr id="10703422" name="文本框 6"/>
        <xdr:cNvSpPr txBox="1">
          <a:spLocks noChangeArrowheads="1"/>
        </xdr:cNvSpPr>
      </xdr:nvSpPr>
      <xdr:spPr>
        <a:xfrm>
          <a:off x="5267325" y="15240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5</xdr:row>
      <xdr:rowOff>180975</xdr:rowOff>
    </xdr:to>
    <xdr:sp macro="" textlink="">
      <xdr:nvSpPr>
        <xdr:cNvPr id="10703423" name="Text Box 38"/>
        <xdr:cNvSpPr txBox="1">
          <a:spLocks noChangeArrowheads="1"/>
        </xdr:cNvSpPr>
      </xdr:nvSpPr>
      <xdr:spPr>
        <a:xfrm>
          <a:off x="5267325" y="15240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5</xdr:row>
      <xdr:rowOff>180975</xdr:rowOff>
    </xdr:to>
    <xdr:sp macro="" textlink="">
      <xdr:nvSpPr>
        <xdr:cNvPr id="10703424" name="Text Box 39"/>
        <xdr:cNvSpPr txBox="1">
          <a:spLocks noChangeArrowheads="1"/>
        </xdr:cNvSpPr>
      </xdr:nvSpPr>
      <xdr:spPr>
        <a:xfrm>
          <a:off x="5267325" y="15240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5</xdr:row>
      <xdr:rowOff>180975</xdr:rowOff>
    </xdr:to>
    <xdr:sp macro="" textlink="">
      <xdr:nvSpPr>
        <xdr:cNvPr id="10703425" name="Text Box 40"/>
        <xdr:cNvSpPr txBox="1">
          <a:spLocks noChangeArrowheads="1"/>
        </xdr:cNvSpPr>
      </xdr:nvSpPr>
      <xdr:spPr>
        <a:xfrm>
          <a:off x="5267325" y="15240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5</xdr:row>
      <xdr:rowOff>180975</xdr:rowOff>
    </xdr:to>
    <xdr:sp macro="" textlink="">
      <xdr:nvSpPr>
        <xdr:cNvPr id="10703426" name="Text Box 41"/>
        <xdr:cNvSpPr txBox="1">
          <a:spLocks noChangeArrowheads="1"/>
        </xdr:cNvSpPr>
      </xdr:nvSpPr>
      <xdr:spPr>
        <a:xfrm>
          <a:off x="5267325" y="15240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5</xdr:row>
      <xdr:rowOff>180975</xdr:rowOff>
    </xdr:to>
    <xdr:sp macro="" textlink="">
      <xdr:nvSpPr>
        <xdr:cNvPr id="10703427" name="Text Box 6"/>
        <xdr:cNvSpPr txBox="1">
          <a:spLocks noChangeArrowheads="1"/>
        </xdr:cNvSpPr>
      </xdr:nvSpPr>
      <xdr:spPr>
        <a:xfrm>
          <a:off x="5267325" y="15240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5</xdr:row>
      <xdr:rowOff>180975</xdr:rowOff>
    </xdr:to>
    <xdr:sp macro="" textlink="">
      <xdr:nvSpPr>
        <xdr:cNvPr id="10703428" name="Text Box 40"/>
        <xdr:cNvSpPr txBox="1">
          <a:spLocks noChangeArrowheads="1"/>
        </xdr:cNvSpPr>
      </xdr:nvSpPr>
      <xdr:spPr>
        <a:xfrm>
          <a:off x="5267325" y="15240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5</xdr:row>
      <xdr:rowOff>180975</xdr:rowOff>
    </xdr:to>
    <xdr:sp macro="" textlink="">
      <xdr:nvSpPr>
        <xdr:cNvPr id="10703429" name="Text Box 41"/>
        <xdr:cNvSpPr txBox="1">
          <a:spLocks noChangeArrowheads="1"/>
        </xdr:cNvSpPr>
      </xdr:nvSpPr>
      <xdr:spPr>
        <a:xfrm>
          <a:off x="5267325" y="15240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430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431" name="Text Box 33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432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433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434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435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436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437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438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439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440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441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442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443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444" name="Text Box 33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445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446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447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448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449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450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451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452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453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454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455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456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457" name="Text Box 33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458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459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460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461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462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463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464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465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466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467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468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469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470" name="Text Box 33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471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472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473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474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475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476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477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478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479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480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481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482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483" name="Text Box 33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484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485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486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487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488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489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490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491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492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493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494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495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496" name="Text Box 33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497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498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499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500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501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502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503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504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505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506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507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508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509" name="Text Box 33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510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511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512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513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514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515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516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517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518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519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520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521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522" name="Text Box 33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523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524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525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526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527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528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529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530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531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532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533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534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535" name="Text Box 33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536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537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538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539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540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541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542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543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544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545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546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547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548" name="Text Box 33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549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550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551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552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553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554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555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556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557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558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559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560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561" name="Text Box 33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562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563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564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565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566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567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568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569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570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571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572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573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574" name="Text Box 33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575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576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577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578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579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580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581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582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583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584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585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5</xdr:row>
      <xdr:rowOff>180975</xdr:rowOff>
    </xdr:to>
    <xdr:sp macro="" textlink="">
      <xdr:nvSpPr>
        <xdr:cNvPr id="10703586" name="Text Box 6"/>
        <xdr:cNvSpPr txBox="1">
          <a:spLocks noChangeArrowheads="1"/>
        </xdr:cNvSpPr>
      </xdr:nvSpPr>
      <xdr:spPr>
        <a:xfrm>
          <a:off x="5267325" y="15240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5</xdr:row>
      <xdr:rowOff>180975</xdr:rowOff>
    </xdr:to>
    <xdr:sp macro="" textlink="">
      <xdr:nvSpPr>
        <xdr:cNvPr id="10703587" name="Text Box 33"/>
        <xdr:cNvSpPr txBox="1">
          <a:spLocks noChangeArrowheads="1"/>
        </xdr:cNvSpPr>
      </xdr:nvSpPr>
      <xdr:spPr>
        <a:xfrm>
          <a:off x="5267325" y="15240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5</xdr:row>
      <xdr:rowOff>180975</xdr:rowOff>
    </xdr:to>
    <xdr:sp macro="" textlink="">
      <xdr:nvSpPr>
        <xdr:cNvPr id="10703588" name="Text Box 34"/>
        <xdr:cNvSpPr txBox="1">
          <a:spLocks noChangeArrowheads="1"/>
        </xdr:cNvSpPr>
      </xdr:nvSpPr>
      <xdr:spPr>
        <a:xfrm>
          <a:off x="5267325" y="15240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5</xdr:row>
      <xdr:rowOff>180975</xdr:rowOff>
    </xdr:to>
    <xdr:sp macro="" textlink="">
      <xdr:nvSpPr>
        <xdr:cNvPr id="10703589" name="Text Box 35"/>
        <xdr:cNvSpPr txBox="1">
          <a:spLocks noChangeArrowheads="1"/>
        </xdr:cNvSpPr>
      </xdr:nvSpPr>
      <xdr:spPr>
        <a:xfrm>
          <a:off x="5267325" y="15240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5</xdr:row>
      <xdr:rowOff>180975</xdr:rowOff>
    </xdr:to>
    <xdr:sp macro="" textlink="">
      <xdr:nvSpPr>
        <xdr:cNvPr id="10703590" name="Text Box 36"/>
        <xdr:cNvSpPr txBox="1">
          <a:spLocks noChangeArrowheads="1"/>
        </xdr:cNvSpPr>
      </xdr:nvSpPr>
      <xdr:spPr>
        <a:xfrm>
          <a:off x="5267325" y="15240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5</xdr:row>
      <xdr:rowOff>180975</xdr:rowOff>
    </xdr:to>
    <xdr:sp macro="" textlink="">
      <xdr:nvSpPr>
        <xdr:cNvPr id="10703591" name="文本框 6"/>
        <xdr:cNvSpPr txBox="1">
          <a:spLocks noChangeArrowheads="1"/>
        </xdr:cNvSpPr>
      </xdr:nvSpPr>
      <xdr:spPr>
        <a:xfrm>
          <a:off x="5267325" y="15240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5</xdr:row>
      <xdr:rowOff>180975</xdr:rowOff>
    </xdr:to>
    <xdr:sp macro="" textlink="">
      <xdr:nvSpPr>
        <xdr:cNvPr id="10703592" name="Text Box 38"/>
        <xdr:cNvSpPr txBox="1">
          <a:spLocks noChangeArrowheads="1"/>
        </xdr:cNvSpPr>
      </xdr:nvSpPr>
      <xdr:spPr>
        <a:xfrm>
          <a:off x="5267325" y="15240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5</xdr:row>
      <xdr:rowOff>180975</xdr:rowOff>
    </xdr:to>
    <xdr:sp macro="" textlink="">
      <xdr:nvSpPr>
        <xdr:cNvPr id="10703593" name="Text Box 39"/>
        <xdr:cNvSpPr txBox="1">
          <a:spLocks noChangeArrowheads="1"/>
        </xdr:cNvSpPr>
      </xdr:nvSpPr>
      <xdr:spPr>
        <a:xfrm>
          <a:off x="5267325" y="15240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5</xdr:row>
      <xdr:rowOff>180975</xdr:rowOff>
    </xdr:to>
    <xdr:sp macro="" textlink="">
      <xdr:nvSpPr>
        <xdr:cNvPr id="10703594" name="Text Box 40"/>
        <xdr:cNvSpPr txBox="1">
          <a:spLocks noChangeArrowheads="1"/>
        </xdr:cNvSpPr>
      </xdr:nvSpPr>
      <xdr:spPr>
        <a:xfrm>
          <a:off x="5267325" y="15240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5</xdr:row>
      <xdr:rowOff>180975</xdr:rowOff>
    </xdr:to>
    <xdr:sp macro="" textlink="">
      <xdr:nvSpPr>
        <xdr:cNvPr id="10703595" name="Text Box 41"/>
        <xdr:cNvSpPr txBox="1">
          <a:spLocks noChangeArrowheads="1"/>
        </xdr:cNvSpPr>
      </xdr:nvSpPr>
      <xdr:spPr>
        <a:xfrm>
          <a:off x="5267325" y="15240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5</xdr:row>
      <xdr:rowOff>180975</xdr:rowOff>
    </xdr:to>
    <xdr:sp macro="" textlink="">
      <xdr:nvSpPr>
        <xdr:cNvPr id="10703596" name="Text Box 6"/>
        <xdr:cNvSpPr txBox="1">
          <a:spLocks noChangeArrowheads="1"/>
        </xdr:cNvSpPr>
      </xdr:nvSpPr>
      <xdr:spPr>
        <a:xfrm>
          <a:off x="5267325" y="15240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5</xdr:row>
      <xdr:rowOff>180975</xdr:rowOff>
    </xdr:to>
    <xdr:sp macro="" textlink="">
      <xdr:nvSpPr>
        <xdr:cNvPr id="10703597" name="Text Box 40"/>
        <xdr:cNvSpPr txBox="1">
          <a:spLocks noChangeArrowheads="1"/>
        </xdr:cNvSpPr>
      </xdr:nvSpPr>
      <xdr:spPr>
        <a:xfrm>
          <a:off x="5267325" y="15240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5</xdr:row>
      <xdr:rowOff>180975</xdr:rowOff>
    </xdr:to>
    <xdr:sp macro="" textlink="">
      <xdr:nvSpPr>
        <xdr:cNvPr id="10703598" name="Text Box 41"/>
        <xdr:cNvSpPr txBox="1">
          <a:spLocks noChangeArrowheads="1"/>
        </xdr:cNvSpPr>
      </xdr:nvSpPr>
      <xdr:spPr>
        <a:xfrm>
          <a:off x="5267325" y="15240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599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600" name="Text Box 33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601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602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603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604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605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606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607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608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609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610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611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612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 macro="" textlink="">
      <xdr:nvSpPr>
        <xdr:cNvPr id="10703613" name="Text Box 33"/>
        <xdr:cNvSpPr txBox="1">
          <a:spLocks noChangeArrowheads="1"/>
        </xdr:cNvSpPr>
      </xdr:nvSpPr>
      <xdr:spPr>
        <a:xfrm>
          <a:off x="5267325" y="152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614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615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616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617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618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619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620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621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622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623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624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625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626" name="Text Box 33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627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628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629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630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631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632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633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634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635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636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637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638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639" name="Text Box 33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640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641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642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643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644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645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646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647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648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649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650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651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652" name="Text Box 33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653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654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655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656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657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658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659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660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661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662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663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664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665" name="Text Box 33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666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667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668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669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670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671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672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673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674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675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676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677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678" name="Text Box 33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679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680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681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682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683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684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685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686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687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688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689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5</xdr:row>
      <xdr:rowOff>180975</xdr:rowOff>
    </xdr:to>
    <xdr:sp macro="" textlink="">
      <xdr:nvSpPr>
        <xdr:cNvPr id="10703690" name="Text Box 6"/>
        <xdr:cNvSpPr txBox="1">
          <a:spLocks noChangeArrowheads="1"/>
        </xdr:cNvSpPr>
      </xdr:nvSpPr>
      <xdr:spPr>
        <a:xfrm>
          <a:off x="5267325" y="15240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5</xdr:row>
      <xdr:rowOff>180975</xdr:rowOff>
    </xdr:to>
    <xdr:sp macro="" textlink="">
      <xdr:nvSpPr>
        <xdr:cNvPr id="10703691" name="Text Box 33"/>
        <xdr:cNvSpPr txBox="1">
          <a:spLocks noChangeArrowheads="1"/>
        </xdr:cNvSpPr>
      </xdr:nvSpPr>
      <xdr:spPr>
        <a:xfrm>
          <a:off x="5267325" y="15240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5</xdr:row>
      <xdr:rowOff>180975</xdr:rowOff>
    </xdr:to>
    <xdr:sp macro="" textlink="">
      <xdr:nvSpPr>
        <xdr:cNvPr id="10703692" name="Text Box 34"/>
        <xdr:cNvSpPr txBox="1">
          <a:spLocks noChangeArrowheads="1"/>
        </xdr:cNvSpPr>
      </xdr:nvSpPr>
      <xdr:spPr>
        <a:xfrm>
          <a:off x="5267325" y="15240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5</xdr:row>
      <xdr:rowOff>180975</xdr:rowOff>
    </xdr:to>
    <xdr:sp macro="" textlink="">
      <xdr:nvSpPr>
        <xdr:cNvPr id="10703693" name="Text Box 35"/>
        <xdr:cNvSpPr txBox="1">
          <a:spLocks noChangeArrowheads="1"/>
        </xdr:cNvSpPr>
      </xdr:nvSpPr>
      <xdr:spPr>
        <a:xfrm>
          <a:off x="5267325" y="15240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5</xdr:row>
      <xdr:rowOff>180975</xdr:rowOff>
    </xdr:to>
    <xdr:sp macro="" textlink="">
      <xdr:nvSpPr>
        <xdr:cNvPr id="10703694" name="Text Box 36"/>
        <xdr:cNvSpPr txBox="1">
          <a:spLocks noChangeArrowheads="1"/>
        </xdr:cNvSpPr>
      </xdr:nvSpPr>
      <xdr:spPr>
        <a:xfrm>
          <a:off x="5267325" y="15240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5</xdr:row>
      <xdr:rowOff>180975</xdr:rowOff>
    </xdr:to>
    <xdr:sp macro="" textlink="">
      <xdr:nvSpPr>
        <xdr:cNvPr id="10703695" name="文本框 6"/>
        <xdr:cNvSpPr txBox="1">
          <a:spLocks noChangeArrowheads="1"/>
        </xdr:cNvSpPr>
      </xdr:nvSpPr>
      <xdr:spPr>
        <a:xfrm>
          <a:off x="5267325" y="15240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5</xdr:row>
      <xdr:rowOff>180975</xdr:rowOff>
    </xdr:to>
    <xdr:sp macro="" textlink="">
      <xdr:nvSpPr>
        <xdr:cNvPr id="10703696" name="Text Box 38"/>
        <xdr:cNvSpPr txBox="1">
          <a:spLocks noChangeArrowheads="1"/>
        </xdr:cNvSpPr>
      </xdr:nvSpPr>
      <xdr:spPr>
        <a:xfrm>
          <a:off x="5267325" y="15240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5</xdr:row>
      <xdr:rowOff>180975</xdr:rowOff>
    </xdr:to>
    <xdr:sp macro="" textlink="">
      <xdr:nvSpPr>
        <xdr:cNvPr id="10703697" name="Text Box 39"/>
        <xdr:cNvSpPr txBox="1">
          <a:spLocks noChangeArrowheads="1"/>
        </xdr:cNvSpPr>
      </xdr:nvSpPr>
      <xdr:spPr>
        <a:xfrm>
          <a:off x="5267325" y="15240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5</xdr:row>
      <xdr:rowOff>180975</xdr:rowOff>
    </xdr:to>
    <xdr:sp macro="" textlink="">
      <xdr:nvSpPr>
        <xdr:cNvPr id="10703698" name="Text Box 40"/>
        <xdr:cNvSpPr txBox="1">
          <a:spLocks noChangeArrowheads="1"/>
        </xdr:cNvSpPr>
      </xdr:nvSpPr>
      <xdr:spPr>
        <a:xfrm>
          <a:off x="5267325" y="15240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5</xdr:row>
      <xdr:rowOff>180975</xdr:rowOff>
    </xdr:to>
    <xdr:sp macro="" textlink="">
      <xdr:nvSpPr>
        <xdr:cNvPr id="10703699" name="Text Box 41"/>
        <xdr:cNvSpPr txBox="1">
          <a:spLocks noChangeArrowheads="1"/>
        </xdr:cNvSpPr>
      </xdr:nvSpPr>
      <xdr:spPr>
        <a:xfrm>
          <a:off x="5267325" y="15240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5</xdr:row>
      <xdr:rowOff>180975</xdr:rowOff>
    </xdr:to>
    <xdr:sp macro="" textlink="">
      <xdr:nvSpPr>
        <xdr:cNvPr id="10703700" name="Text Box 6"/>
        <xdr:cNvSpPr txBox="1">
          <a:spLocks noChangeArrowheads="1"/>
        </xdr:cNvSpPr>
      </xdr:nvSpPr>
      <xdr:spPr>
        <a:xfrm>
          <a:off x="5267325" y="15240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5</xdr:row>
      <xdr:rowOff>180975</xdr:rowOff>
    </xdr:to>
    <xdr:sp macro="" textlink="">
      <xdr:nvSpPr>
        <xdr:cNvPr id="10703701" name="Text Box 40"/>
        <xdr:cNvSpPr txBox="1">
          <a:spLocks noChangeArrowheads="1"/>
        </xdr:cNvSpPr>
      </xdr:nvSpPr>
      <xdr:spPr>
        <a:xfrm>
          <a:off x="5267325" y="15240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38100</xdr:colOff>
      <xdr:row>5</xdr:row>
      <xdr:rowOff>180975</xdr:rowOff>
    </xdr:to>
    <xdr:sp macro="" textlink="">
      <xdr:nvSpPr>
        <xdr:cNvPr id="10703702" name="Text Box 41"/>
        <xdr:cNvSpPr txBox="1">
          <a:spLocks noChangeArrowheads="1"/>
        </xdr:cNvSpPr>
      </xdr:nvSpPr>
      <xdr:spPr>
        <a:xfrm>
          <a:off x="5267325" y="15240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703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704" name="Text Box 33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705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706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707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708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709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710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711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712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713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714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715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716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717" name="Text Box 33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718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719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720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721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722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723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724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725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726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727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728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729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730" name="Text Box 33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731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732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733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734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735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736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737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738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739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740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741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742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743" name="Text Box 33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744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745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746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747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748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749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750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751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752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753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754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755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756" name="Text Box 33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757" name="Text Box 34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758" name="Text Box 35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759" name="Text Box 3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760" name="文本框 6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761" name="Text Box 38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123825</xdr:rowOff>
    </xdr:to>
    <xdr:sp macro="" textlink="">
      <xdr:nvSpPr>
        <xdr:cNvPr id="10703762" name="Text Box 39"/>
        <xdr:cNvSpPr txBox="1">
          <a:spLocks noChangeArrowheads="1"/>
        </xdr:cNvSpPr>
      </xdr:nvSpPr>
      <xdr:spPr>
        <a:xfrm>
          <a:off x="5267325" y="15240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763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764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765" name="Text Box 6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766" name="Text Box 40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180975</xdr:rowOff>
    </xdr:to>
    <xdr:sp macro="" textlink="">
      <xdr:nvSpPr>
        <xdr:cNvPr id="10703767" name="Text Box 41"/>
        <xdr:cNvSpPr txBox="1">
          <a:spLocks noChangeArrowheads="1"/>
        </xdr:cNvSpPr>
      </xdr:nvSpPr>
      <xdr:spPr>
        <a:xfrm>
          <a:off x="5267325" y="15240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3768" name="Text Box 6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3769" name="Text Box 33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3770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3771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3772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3773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3774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3775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3776" name="Text Box 40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3777" name="Text Box 41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3778" name="Text Box 6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3779" name="Text Box 40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3780" name="Text Box 41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106045</xdr:rowOff>
    </xdr:to>
    <xdr:sp macro="" textlink="">
      <xdr:nvSpPr>
        <xdr:cNvPr id="10703781" name="Text Box 6"/>
        <xdr:cNvSpPr txBox="1">
          <a:spLocks noChangeArrowheads="1"/>
        </xdr:cNvSpPr>
      </xdr:nvSpPr>
      <xdr:spPr>
        <a:xfrm>
          <a:off x="5267325" y="17907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106045</xdr:rowOff>
    </xdr:to>
    <xdr:sp macro="" textlink="">
      <xdr:nvSpPr>
        <xdr:cNvPr id="10703782" name="Text Box 33"/>
        <xdr:cNvSpPr txBox="1">
          <a:spLocks noChangeArrowheads="1"/>
        </xdr:cNvSpPr>
      </xdr:nvSpPr>
      <xdr:spPr>
        <a:xfrm>
          <a:off x="5267325" y="17907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3783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3784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3785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3786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3787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3788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106045</xdr:rowOff>
    </xdr:to>
    <xdr:sp macro="" textlink="">
      <xdr:nvSpPr>
        <xdr:cNvPr id="10703789" name="Text Box 40"/>
        <xdr:cNvSpPr txBox="1">
          <a:spLocks noChangeArrowheads="1"/>
        </xdr:cNvSpPr>
      </xdr:nvSpPr>
      <xdr:spPr>
        <a:xfrm>
          <a:off x="5267325" y="17907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106045</xdr:rowOff>
    </xdr:to>
    <xdr:sp macro="" textlink="">
      <xdr:nvSpPr>
        <xdr:cNvPr id="10703790" name="Text Box 41"/>
        <xdr:cNvSpPr txBox="1">
          <a:spLocks noChangeArrowheads="1"/>
        </xdr:cNvSpPr>
      </xdr:nvSpPr>
      <xdr:spPr>
        <a:xfrm>
          <a:off x="5267325" y="17907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106045</xdr:rowOff>
    </xdr:to>
    <xdr:sp macro="" textlink="">
      <xdr:nvSpPr>
        <xdr:cNvPr id="10703791" name="Text Box 6"/>
        <xdr:cNvSpPr txBox="1">
          <a:spLocks noChangeArrowheads="1"/>
        </xdr:cNvSpPr>
      </xdr:nvSpPr>
      <xdr:spPr>
        <a:xfrm>
          <a:off x="5267325" y="17907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106045</xdr:rowOff>
    </xdr:to>
    <xdr:sp macro="" textlink="">
      <xdr:nvSpPr>
        <xdr:cNvPr id="10703792" name="Text Box 40"/>
        <xdr:cNvSpPr txBox="1">
          <a:spLocks noChangeArrowheads="1"/>
        </xdr:cNvSpPr>
      </xdr:nvSpPr>
      <xdr:spPr>
        <a:xfrm>
          <a:off x="5267325" y="17907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106045</xdr:rowOff>
    </xdr:to>
    <xdr:sp macro="" textlink="">
      <xdr:nvSpPr>
        <xdr:cNvPr id="10703793" name="Text Box 41"/>
        <xdr:cNvSpPr txBox="1">
          <a:spLocks noChangeArrowheads="1"/>
        </xdr:cNvSpPr>
      </xdr:nvSpPr>
      <xdr:spPr>
        <a:xfrm>
          <a:off x="5267325" y="17907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106045</xdr:rowOff>
    </xdr:to>
    <xdr:sp macro="" textlink="">
      <xdr:nvSpPr>
        <xdr:cNvPr id="10703794" name="Text Box 6"/>
        <xdr:cNvSpPr txBox="1">
          <a:spLocks noChangeArrowheads="1"/>
        </xdr:cNvSpPr>
      </xdr:nvSpPr>
      <xdr:spPr>
        <a:xfrm>
          <a:off x="5267325" y="17907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106045</xdr:rowOff>
    </xdr:to>
    <xdr:sp macro="" textlink="">
      <xdr:nvSpPr>
        <xdr:cNvPr id="10703795" name="Text Box 33"/>
        <xdr:cNvSpPr txBox="1">
          <a:spLocks noChangeArrowheads="1"/>
        </xdr:cNvSpPr>
      </xdr:nvSpPr>
      <xdr:spPr>
        <a:xfrm>
          <a:off x="5267325" y="17907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3796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3797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3798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3799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3800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3801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106045</xdr:rowOff>
    </xdr:to>
    <xdr:sp macro="" textlink="">
      <xdr:nvSpPr>
        <xdr:cNvPr id="10703802" name="Text Box 40"/>
        <xdr:cNvSpPr txBox="1">
          <a:spLocks noChangeArrowheads="1"/>
        </xdr:cNvSpPr>
      </xdr:nvSpPr>
      <xdr:spPr>
        <a:xfrm>
          <a:off x="5267325" y="17907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106045</xdr:rowOff>
    </xdr:to>
    <xdr:sp macro="" textlink="">
      <xdr:nvSpPr>
        <xdr:cNvPr id="10703803" name="Text Box 41"/>
        <xdr:cNvSpPr txBox="1">
          <a:spLocks noChangeArrowheads="1"/>
        </xdr:cNvSpPr>
      </xdr:nvSpPr>
      <xdr:spPr>
        <a:xfrm>
          <a:off x="5267325" y="17907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106045</xdr:rowOff>
    </xdr:to>
    <xdr:sp macro="" textlink="">
      <xdr:nvSpPr>
        <xdr:cNvPr id="10703804" name="Text Box 6"/>
        <xdr:cNvSpPr txBox="1">
          <a:spLocks noChangeArrowheads="1"/>
        </xdr:cNvSpPr>
      </xdr:nvSpPr>
      <xdr:spPr>
        <a:xfrm>
          <a:off x="5267325" y="17907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106045</xdr:rowOff>
    </xdr:to>
    <xdr:sp macro="" textlink="">
      <xdr:nvSpPr>
        <xdr:cNvPr id="10703805" name="Text Box 40"/>
        <xdr:cNvSpPr txBox="1">
          <a:spLocks noChangeArrowheads="1"/>
        </xdr:cNvSpPr>
      </xdr:nvSpPr>
      <xdr:spPr>
        <a:xfrm>
          <a:off x="5267325" y="17907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106045</xdr:rowOff>
    </xdr:to>
    <xdr:sp macro="" textlink="">
      <xdr:nvSpPr>
        <xdr:cNvPr id="10703806" name="Text Box 41"/>
        <xdr:cNvSpPr txBox="1">
          <a:spLocks noChangeArrowheads="1"/>
        </xdr:cNvSpPr>
      </xdr:nvSpPr>
      <xdr:spPr>
        <a:xfrm>
          <a:off x="5267325" y="17907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106045</xdr:rowOff>
    </xdr:to>
    <xdr:sp macro="" textlink="">
      <xdr:nvSpPr>
        <xdr:cNvPr id="10703807" name="Text Box 6"/>
        <xdr:cNvSpPr txBox="1">
          <a:spLocks noChangeArrowheads="1"/>
        </xdr:cNvSpPr>
      </xdr:nvSpPr>
      <xdr:spPr>
        <a:xfrm>
          <a:off x="5267325" y="17907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106045</xdr:rowOff>
    </xdr:to>
    <xdr:sp macro="" textlink="">
      <xdr:nvSpPr>
        <xdr:cNvPr id="10703808" name="Text Box 33"/>
        <xdr:cNvSpPr txBox="1">
          <a:spLocks noChangeArrowheads="1"/>
        </xdr:cNvSpPr>
      </xdr:nvSpPr>
      <xdr:spPr>
        <a:xfrm>
          <a:off x="5267325" y="17907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3809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3810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3811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3812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3813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3814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106045</xdr:rowOff>
    </xdr:to>
    <xdr:sp macro="" textlink="">
      <xdr:nvSpPr>
        <xdr:cNvPr id="10703815" name="Text Box 40"/>
        <xdr:cNvSpPr txBox="1">
          <a:spLocks noChangeArrowheads="1"/>
        </xdr:cNvSpPr>
      </xdr:nvSpPr>
      <xdr:spPr>
        <a:xfrm>
          <a:off x="5267325" y="17907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106045</xdr:rowOff>
    </xdr:to>
    <xdr:sp macro="" textlink="">
      <xdr:nvSpPr>
        <xdr:cNvPr id="10703816" name="Text Box 41"/>
        <xdr:cNvSpPr txBox="1">
          <a:spLocks noChangeArrowheads="1"/>
        </xdr:cNvSpPr>
      </xdr:nvSpPr>
      <xdr:spPr>
        <a:xfrm>
          <a:off x="5267325" y="17907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106045</xdr:rowOff>
    </xdr:to>
    <xdr:sp macro="" textlink="">
      <xdr:nvSpPr>
        <xdr:cNvPr id="10703817" name="Text Box 6"/>
        <xdr:cNvSpPr txBox="1">
          <a:spLocks noChangeArrowheads="1"/>
        </xdr:cNvSpPr>
      </xdr:nvSpPr>
      <xdr:spPr>
        <a:xfrm>
          <a:off x="5267325" y="17907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106045</xdr:rowOff>
    </xdr:to>
    <xdr:sp macro="" textlink="">
      <xdr:nvSpPr>
        <xdr:cNvPr id="10703818" name="Text Box 40"/>
        <xdr:cNvSpPr txBox="1">
          <a:spLocks noChangeArrowheads="1"/>
        </xdr:cNvSpPr>
      </xdr:nvSpPr>
      <xdr:spPr>
        <a:xfrm>
          <a:off x="5267325" y="17907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106045</xdr:rowOff>
    </xdr:to>
    <xdr:sp macro="" textlink="">
      <xdr:nvSpPr>
        <xdr:cNvPr id="10703819" name="Text Box 41"/>
        <xdr:cNvSpPr txBox="1">
          <a:spLocks noChangeArrowheads="1"/>
        </xdr:cNvSpPr>
      </xdr:nvSpPr>
      <xdr:spPr>
        <a:xfrm>
          <a:off x="5267325" y="17907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106045</xdr:rowOff>
    </xdr:to>
    <xdr:sp macro="" textlink="">
      <xdr:nvSpPr>
        <xdr:cNvPr id="10703820" name="Text Box 6"/>
        <xdr:cNvSpPr txBox="1">
          <a:spLocks noChangeArrowheads="1"/>
        </xdr:cNvSpPr>
      </xdr:nvSpPr>
      <xdr:spPr>
        <a:xfrm>
          <a:off x="5267325" y="17907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106045</xdr:rowOff>
    </xdr:to>
    <xdr:sp macro="" textlink="">
      <xdr:nvSpPr>
        <xdr:cNvPr id="10703821" name="Text Box 33"/>
        <xdr:cNvSpPr txBox="1">
          <a:spLocks noChangeArrowheads="1"/>
        </xdr:cNvSpPr>
      </xdr:nvSpPr>
      <xdr:spPr>
        <a:xfrm>
          <a:off x="5267325" y="17907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3822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3823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3824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3825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3826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3827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106045</xdr:rowOff>
    </xdr:to>
    <xdr:sp macro="" textlink="">
      <xdr:nvSpPr>
        <xdr:cNvPr id="10703828" name="Text Box 40"/>
        <xdr:cNvSpPr txBox="1">
          <a:spLocks noChangeArrowheads="1"/>
        </xdr:cNvSpPr>
      </xdr:nvSpPr>
      <xdr:spPr>
        <a:xfrm>
          <a:off x="5267325" y="17907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106045</xdr:rowOff>
    </xdr:to>
    <xdr:sp macro="" textlink="">
      <xdr:nvSpPr>
        <xdr:cNvPr id="10703829" name="Text Box 41"/>
        <xdr:cNvSpPr txBox="1">
          <a:spLocks noChangeArrowheads="1"/>
        </xdr:cNvSpPr>
      </xdr:nvSpPr>
      <xdr:spPr>
        <a:xfrm>
          <a:off x="5267325" y="17907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106045</xdr:rowOff>
    </xdr:to>
    <xdr:sp macro="" textlink="">
      <xdr:nvSpPr>
        <xdr:cNvPr id="10703830" name="Text Box 6"/>
        <xdr:cNvSpPr txBox="1">
          <a:spLocks noChangeArrowheads="1"/>
        </xdr:cNvSpPr>
      </xdr:nvSpPr>
      <xdr:spPr>
        <a:xfrm>
          <a:off x="5267325" y="17907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106045</xdr:rowOff>
    </xdr:to>
    <xdr:sp macro="" textlink="">
      <xdr:nvSpPr>
        <xdr:cNvPr id="10703831" name="Text Box 40"/>
        <xdr:cNvSpPr txBox="1">
          <a:spLocks noChangeArrowheads="1"/>
        </xdr:cNvSpPr>
      </xdr:nvSpPr>
      <xdr:spPr>
        <a:xfrm>
          <a:off x="5267325" y="17907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106045</xdr:rowOff>
    </xdr:to>
    <xdr:sp macro="" textlink="">
      <xdr:nvSpPr>
        <xdr:cNvPr id="10703832" name="Text Box 41"/>
        <xdr:cNvSpPr txBox="1">
          <a:spLocks noChangeArrowheads="1"/>
        </xdr:cNvSpPr>
      </xdr:nvSpPr>
      <xdr:spPr>
        <a:xfrm>
          <a:off x="5267325" y="17907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106045</xdr:rowOff>
    </xdr:to>
    <xdr:sp macro="" textlink="">
      <xdr:nvSpPr>
        <xdr:cNvPr id="10703833" name="Text Box 6"/>
        <xdr:cNvSpPr txBox="1">
          <a:spLocks noChangeArrowheads="1"/>
        </xdr:cNvSpPr>
      </xdr:nvSpPr>
      <xdr:spPr>
        <a:xfrm>
          <a:off x="5267325" y="17907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106045</xdr:rowOff>
    </xdr:to>
    <xdr:sp macro="" textlink="">
      <xdr:nvSpPr>
        <xdr:cNvPr id="10703834" name="Text Box 33"/>
        <xdr:cNvSpPr txBox="1">
          <a:spLocks noChangeArrowheads="1"/>
        </xdr:cNvSpPr>
      </xdr:nvSpPr>
      <xdr:spPr>
        <a:xfrm>
          <a:off x="5267325" y="17907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3835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3836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3837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3838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3839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3840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106045</xdr:rowOff>
    </xdr:to>
    <xdr:sp macro="" textlink="">
      <xdr:nvSpPr>
        <xdr:cNvPr id="10703841" name="Text Box 40"/>
        <xdr:cNvSpPr txBox="1">
          <a:spLocks noChangeArrowheads="1"/>
        </xdr:cNvSpPr>
      </xdr:nvSpPr>
      <xdr:spPr>
        <a:xfrm>
          <a:off x="5267325" y="17907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106045</xdr:rowOff>
    </xdr:to>
    <xdr:sp macro="" textlink="">
      <xdr:nvSpPr>
        <xdr:cNvPr id="10703842" name="Text Box 41"/>
        <xdr:cNvSpPr txBox="1">
          <a:spLocks noChangeArrowheads="1"/>
        </xdr:cNvSpPr>
      </xdr:nvSpPr>
      <xdr:spPr>
        <a:xfrm>
          <a:off x="5267325" y="17907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106045</xdr:rowOff>
    </xdr:to>
    <xdr:sp macro="" textlink="">
      <xdr:nvSpPr>
        <xdr:cNvPr id="10703843" name="Text Box 6"/>
        <xdr:cNvSpPr txBox="1">
          <a:spLocks noChangeArrowheads="1"/>
        </xdr:cNvSpPr>
      </xdr:nvSpPr>
      <xdr:spPr>
        <a:xfrm>
          <a:off x="5267325" y="17907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106045</xdr:rowOff>
    </xdr:to>
    <xdr:sp macro="" textlink="">
      <xdr:nvSpPr>
        <xdr:cNvPr id="10703844" name="Text Box 40"/>
        <xdr:cNvSpPr txBox="1">
          <a:spLocks noChangeArrowheads="1"/>
        </xdr:cNvSpPr>
      </xdr:nvSpPr>
      <xdr:spPr>
        <a:xfrm>
          <a:off x="5267325" y="17907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106045</xdr:rowOff>
    </xdr:to>
    <xdr:sp macro="" textlink="">
      <xdr:nvSpPr>
        <xdr:cNvPr id="10703845" name="Text Box 41"/>
        <xdr:cNvSpPr txBox="1">
          <a:spLocks noChangeArrowheads="1"/>
        </xdr:cNvSpPr>
      </xdr:nvSpPr>
      <xdr:spPr>
        <a:xfrm>
          <a:off x="5267325" y="179070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3846" name="Text Box 6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3847" name="Text Box 33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3848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3849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3850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3851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3852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3853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3854" name="Text Box 40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3855" name="Text Box 41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3856" name="Text Box 6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3857" name="Text Box 40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3858" name="Text Box 41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7</xdr:row>
      <xdr:rowOff>86995</xdr:rowOff>
    </xdr:to>
    <xdr:sp macro="" textlink="">
      <xdr:nvSpPr>
        <xdr:cNvPr id="10703859" name="Text Box 6"/>
        <xdr:cNvSpPr txBox="1">
          <a:spLocks noChangeArrowheads="1"/>
        </xdr:cNvSpPr>
      </xdr:nvSpPr>
      <xdr:spPr>
        <a:xfrm>
          <a:off x="5267325" y="1790700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7</xdr:row>
      <xdr:rowOff>86995</xdr:rowOff>
    </xdr:to>
    <xdr:sp macro="" textlink="">
      <xdr:nvSpPr>
        <xdr:cNvPr id="10703860" name="Text Box 33"/>
        <xdr:cNvSpPr txBox="1">
          <a:spLocks noChangeArrowheads="1"/>
        </xdr:cNvSpPr>
      </xdr:nvSpPr>
      <xdr:spPr>
        <a:xfrm>
          <a:off x="5267325" y="1790700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7</xdr:row>
      <xdr:rowOff>86995</xdr:rowOff>
    </xdr:to>
    <xdr:sp macro="" textlink="">
      <xdr:nvSpPr>
        <xdr:cNvPr id="10703861" name="Text Box 34"/>
        <xdr:cNvSpPr txBox="1">
          <a:spLocks noChangeArrowheads="1"/>
        </xdr:cNvSpPr>
      </xdr:nvSpPr>
      <xdr:spPr>
        <a:xfrm>
          <a:off x="5267325" y="1790700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7</xdr:row>
      <xdr:rowOff>86995</xdr:rowOff>
    </xdr:to>
    <xdr:sp macro="" textlink="">
      <xdr:nvSpPr>
        <xdr:cNvPr id="10703862" name="Text Box 35"/>
        <xdr:cNvSpPr txBox="1">
          <a:spLocks noChangeArrowheads="1"/>
        </xdr:cNvSpPr>
      </xdr:nvSpPr>
      <xdr:spPr>
        <a:xfrm>
          <a:off x="5267325" y="1790700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7</xdr:row>
      <xdr:rowOff>86995</xdr:rowOff>
    </xdr:to>
    <xdr:sp macro="" textlink="">
      <xdr:nvSpPr>
        <xdr:cNvPr id="10703863" name="Text Box 36"/>
        <xdr:cNvSpPr txBox="1">
          <a:spLocks noChangeArrowheads="1"/>
        </xdr:cNvSpPr>
      </xdr:nvSpPr>
      <xdr:spPr>
        <a:xfrm>
          <a:off x="5267325" y="1790700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7</xdr:row>
      <xdr:rowOff>86995</xdr:rowOff>
    </xdr:to>
    <xdr:sp macro="" textlink="">
      <xdr:nvSpPr>
        <xdr:cNvPr id="10703864" name="文本框 6"/>
        <xdr:cNvSpPr txBox="1">
          <a:spLocks noChangeArrowheads="1"/>
        </xdr:cNvSpPr>
      </xdr:nvSpPr>
      <xdr:spPr>
        <a:xfrm>
          <a:off x="5267325" y="1790700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7</xdr:row>
      <xdr:rowOff>86995</xdr:rowOff>
    </xdr:to>
    <xdr:sp macro="" textlink="">
      <xdr:nvSpPr>
        <xdr:cNvPr id="10703865" name="Text Box 38"/>
        <xdr:cNvSpPr txBox="1">
          <a:spLocks noChangeArrowheads="1"/>
        </xdr:cNvSpPr>
      </xdr:nvSpPr>
      <xdr:spPr>
        <a:xfrm>
          <a:off x="5267325" y="1790700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7</xdr:row>
      <xdr:rowOff>86995</xdr:rowOff>
    </xdr:to>
    <xdr:sp macro="" textlink="">
      <xdr:nvSpPr>
        <xdr:cNvPr id="10703866" name="Text Box 39"/>
        <xdr:cNvSpPr txBox="1">
          <a:spLocks noChangeArrowheads="1"/>
        </xdr:cNvSpPr>
      </xdr:nvSpPr>
      <xdr:spPr>
        <a:xfrm>
          <a:off x="5267325" y="1790700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7</xdr:row>
      <xdr:rowOff>86995</xdr:rowOff>
    </xdr:to>
    <xdr:sp macro="" textlink="">
      <xdr:nvSpPr>
        <xdr:cNvPr id="10703867" name="Text Box 40"/>
        <xdr:cNvSpPr txBox="1">
          <a:spLocks noChangeArrowheads="1"/>
        </xdr:cNvSpPr>
      </xdr:nvSpPr>
      <xdr:spPr>
        <a:xfrm>
          <a:off x="5267325" y="1790700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7</xdr:row>
      <xdr:rowOff>86995</xdr:rowOff>
    </xdr:to>
    <xdr:sp macro="" textlink="">
      <xdr:nvSpPr>
        <xdr:cNvPr id="10703868" name="Text Box 41"/>
        <xdr:cNvSpPr txBox="1">
          <a:spLocks noChangeArrowheads="1"/>
        </xdr:cNvSpPr>
      </xdr:nvSpPr>
      <xdr:spPr>
        <a:xfrm>
          <a:off x="5267325" y="1790700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7</xdr:row>
      <xdr:rowOff>86995</xdr:rowOff>
    </xdr:to>
    <xdr:sp macro="" textlink="">
      <xdr:nvSpPr>
        <xdr:cNvPr id="10703869" name="Text Box 6"/>
        <xdr:cNvSpPr txBox="1">
          <a:spLocks noChangeArrowheads="1"/>
        </xdr:cNvSpPr>
      </xdr:nvSpPr>
      <xdr:spPr>
        <a:xfrm>
          <a:off x="5267325" y="1790700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7</xdr:row>
      <xdr:rowOff>86995</xdr:rowOff>
    </xdr:to>
    <xdr:sp macro="" textlink="">
      <xdr:nvSpPr>
        <xdr:cNvPr id="10703870" name="Text Box 40"/>
        <xdr:cNvSpPr txBox="1">
          <a:spLocks noChangeArrowheads="1"/>
        </xdr:cNvSpPr>
      </xdr:nvSpPr>
      <xdr:spPr>
        <a:xfrm>
          <a:off x="5267325" y="1790700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7</xdr:row>
      <xdr:rowOff>86995</xdr:rowOff>
    </xdr:to>
    <xdr:sp macro="" textlink="">
      <xdr:nvSpPr>
        <xdr:cNvPr id="10703871" name="Text Box 41"/>
        <xdr:cNvSpPr txBox="1">
          <a:spLocks noChangeArrowheads="1"/>
        </xdr:cNvSpPr>
      </xdr:nvSpPr>
      <xdr:spPr>
        <a:xfrm>
          <a:off x="5267325" y="1790700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7968" name="Text Box 6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7969" name="Text Box 33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7970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7971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7972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7973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7974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7975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7976" name="Text Box 40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7977" name="Text Box 41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7978" name="Text Box 6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7979" name="Text Box 40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7980" name="Text Box 41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7981" name="Text Box 6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9525</xdr:rowOff>
    </xdr:to>
    <xdr:sp macro="" textlink="">
      <xdr:nvSpPr>
        <xdr:cNvPr id="10707982" name="Text Box 33"/>
        <xdr:cNvSpPr txBox="1">
          <a:spLocks noChangeArrowheads="1"/>
        </xdr:cNvSpPr>
      </xdr:nvSpPr>
      <xdr:spPr>
        <a:xfrm>
          <a:off x="5267325" y="1790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7983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7984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7985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7986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7987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7988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7989" name="Text Box 40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7990" name="Text Box 41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7991" name="Text Box 6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7992" name="Text Box 40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7993" name="Text Box 41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7994" name="Text Box 6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7995" name="Text Box 33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7996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7997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7998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7999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000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001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002" name="Text Box 40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003" name="Text Box 41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004" name="Text Box 6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005" name="Text Box 40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006" name="Text Box 41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007" name="Text Box 6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008" name="Text Box 33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009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010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011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012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013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014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015" name="Text Box 40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016" name="Text Box 41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017" name="Text Box 6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018" name="Text Box 40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019" name="Text Box 41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020" name="Text Box 6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021" name="Text Box 33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022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023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024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025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026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027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028" name="Text Box 40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029" name="Text Box 41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030" name="Text Box 6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031" name="Text Box 40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032" name="Text Box 41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033" name="Text Box 6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034" name="Text Box 33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035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036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037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038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039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040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041" name="Text Box 40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042" name="Text Box 41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043" name="Text Box 6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044" name="Text Box 40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045" name="Text Box 41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046" name="Text Box 6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047" name="Text Box 33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048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049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050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051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052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053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054" name="Text Box 40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055" name="Text Box 41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056" name="Text Box 6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057" name="Text Box 40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058" name="Text Box 41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7</xdr:row>
      <xdr:rowOff>86995</xdr:rowOff>
    </xdr:to>
    <xdr:sp macro="" textlink="">
      <xdr:nvSpPr>
        <xdr:cNvPr id="10708059" name="Text Box 6"/>
        <xdr:cNvSpPr txBox="1">
          <a:spLocks noChangeArrowheads="1"/>
        </xdr:cNvSpPr>
      </xdr:nvSpPr>
      <xdr:spPr>
        <a:xfrm>
          <a:off x="5267325" y="1790700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7</xdr:row>
      <xdr:rowOff>86995</xdr:rowOff>
    </xdr:to>
    <xdr:sp macro="" textlink="">
      <xdr:nvSpPr>
        <xdr:cNvPr id="10708060" name="Text Box 33"/>
        <xdr:cNvSpPr txBox="1">
          <a:spLocks noChangeArrowheads="1"/>
        </xdr:cNvSpPr>
      </xdr:nvSpPr>
      <xdr:spPr>
        <a:xfrm>
          <a:off x="5267325" y="1790700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7</xdr:row>
      <xdr:rowOff>86995</xdr:rowOff>
    </xdr:to>
    <xdr:sp macro="" textlink="">
      <xdr:nvSpPr>
        <xdr:cNvPr id="10708061" name="Text Box 34"/>
        <xdr:cNvSpPr txBox="1">
          <a:spLocks noChangeArrowheads="1"/>
        </xdr:cNvSpPr>
      </xdr:nvSpPr>
      <xdr:spPr>
        <a:xfrm>
          <a:off x="5267325" y="1790700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7</xdr:row>
      <xdr:rowOff>86995</xdr:rowOff>
    </xdr:to>
    <xdr:sp macro="" textlink="">
      <xdr:nvSpPr>
        <xdr:cNvPr id="10708062" name="Text Box 35"/>
        <xdr:cNvSpPr txBox="1">
          <a:spLocks noChangeArrowheads="1"/>
        </xdr:cNvSpPr>
      </xdr:nvSpPr>
      <xdr:spPr>
        <a:xfrm>
          <a:off x="5267325" y="1790700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7</xdr:row>
      <xdr:rowOff>86995</xdr:rowOff>
    </xdr:to>
    <xdr:sp macro="" textlink="">
      <xdr:nvSpPr>
        <xdr:cNvPr id="10708063" name="Text Box 36"/>
        <xdr:cNvSpPr txBox="1">
          <a:spLocks noChangeArrowheads="1"/>
        </xdr:cNvSpPr>
      </xdr:nvSpPr>
      <xdr:spPr>
        <a:xfrm>
          <a:off x="5267325" y="1790700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7</xdr:row>
      <xdr:rowOff>86995</xdr:rowOff>
    </xdr:to>
    <xdr:sp macro="" textlink="">
      <xdr:nvSpPr>
        <xdr:cNvPr id="10708064" name="文本框 6"/>
        <xdr:cNvSpPr txBox="1">
          <a:spLocks noChangeArrowheads="1"/>
        </xdr:cNvSpPr>
      </xdr:nvSpPr>
      <xdr:spPr>
        <a:xfrm>
          <a:off x="5267325" y="1790700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7</xdr:row>
      <xdr:rowOff>86995</xdr:rowOff>
    </xdr:to>
    <xdr:sp macro="" textlink="">
      <xdr:nvSpPr>
        <xdr:cNvPr id="10708065" name="Text Box 38"/>
        <xdr:cNvSpPr txBox="1">
          <a:spLocks noChangeArrowheads="1"/>
        </xdr:cNvSpPr>
      </xdr:nvSpPr>
      <xdr:spPr>
        <a:xfrm>
          <a:off x="5267325" y="1790700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7</xdr:row>
      <xdr:rowOff>86995</xdr:rowOff>
    </xdr:to>
    <xdr:sp macro="" textlink="">
      <xdr:nvSpPr>
        <xdr:cNvPr id="10708066" name="Text Box 39"/>
        <xdr:cNvSpPr txBox="1">
          <a:spLocks noChangeArrowheads="1"/>
        </xdr:cNvSpPr>
      </xdr:nvSpPr>
      <xdr:spPr>
        <a:xfrm>
          <a:off x="5267325" y="1790700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7</xdr:row>
      <xdr:rowOff>86995</xdr:rowOff>
    </xdr:to>
    <xdr:sp macro="" textlink="">
      <xdr:nvSpPr>
        <xdr:cNvPr id="10708067" name="Text Box 40"/>
        <xdr:cNvSpPr txBox="1">
          <a:spLocks noChangeArrowheads="1"/>
        </xdr:cNvSpPr>
      </xdr:nvSpPr>
      <xdr:spPr>
        <a:xfrm>
          <a:off x="5267325" y="1790700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7</xdr:row>
      <xdr:rowOff>86995</xdr:rowOff>
    </xdr:to>
    <xdr:sp macro="" textlink="">
      <xdr:nvSpPr>
        <xdr:cNvPr id="10708068" name="Text Box 41"/>
        <xdr:cNvSpPr txBox="1">
          <a:spLocks noChangeArrowheads="1"/>
        </xdr:cNvSpPr>
      </xdr:nvSpPr>
      <xdr:spPr>
        <a:xfrm>
          <a:off x="5267325" y="1790700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7</xdr:row>
      <xdr:rowOff>86995</xdr:rowOff>
    </xdr:to>
    <xdr:sp macro="" textlink="">
      <xdr:nvSpPr>
        <xdr:cNvPr id="10708069" name="Text Box 6"/>
        <xdr:cNvSpPr txBox="1">
          <a:spLocks noChangeArrowheads="1"/>
        </xdr:cNvSpPr>
      </xdr:nvSpPr>
      <xdr:spPr>
        <a:xfrm>
          <a:off x="5267325" y="1790700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7</xdr:row>
      <xdr:rowOff>86995</xdr:rowOff>
    </xdr:to>
    <xdr:sp macro="" textlink="">
      <xdr:nvSpPr>
        <xdr:cNvPr id="10708070" name="Text Box 40"/>
        <xdr:cNvSpPr txBox="1">
          <a:spLocks noChangeArrowheads="1"/>
        </xdr:cNvSpPr>
      </xdr:nvSpPr>
      <xdr:spPr>
        <a:xfrm>
          <a:off x="5267325" y="1790700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7</xdr:row>
      <xdr:rowOff>86995</xdr:rowOff>
    </xdr:to>
    <xdr:sp macro="" textlink="">
      <xdr:nvSpPr>
        <xdr:cNvPr id="10708071" name="Text Box 41"/>
        <xdr:cNvSpPr txBox="1">
          <a:spLocks noChangeArrowheads="1"/>
        </xdr:cNvSpPr>
      </xdr:nvSpPr>
      <xdr:spPr>
        <a:xfrm>
          <a:off x="5267325" y="1790700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072" name="Text Box 6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073" name="Text Box 33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074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075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076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077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078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079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080" name="Text Box 40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081" name="Text Box 41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082" name="Text Box 6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083" name="Text Box 40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084" name="Text Box 41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085" name="Text Box 6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086" name="Text Box 33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087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088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089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090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091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092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093" name="Text Box 40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094" name="Text Box 41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095" name="Text Box 6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096" name="Text Box 40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097" name="Text Box 41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098" name="Text Box 6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099" name="Text Box 33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100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101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102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103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104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105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106" name="Text Box 40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107" name="Text Box 41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108" name="Text Box 6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109" name="Text Box 40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110" name="Text Box 41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111" name="Text Box 6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112" name="Text Box 33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113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114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115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116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117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118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119" name="Text Box 40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120" name="Text Box 41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121" name="Text Box 6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122" name="Text Box 40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123" name="Text Box 41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124" name="Text Box 6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125" name="Text Box 33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126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127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128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129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130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131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132" name="Text Box 40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133" name="Text Box 41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134" name="Text Box 6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135" name="Text Box 40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7</xdr:row>
      <xdr:rowOff>86995</xdr:rowOff>
    </xdr:to>
    <xdr:sp macro="" textlink="">
      <xdr:nvSpPr>
        <xdr:cNvPr id="10708136" name="Text Box 41"/>
        <xdr:cNvSpPr txBox="1">
          <a:spLocks noChangeArrowheads="1"/>
        </xdr:cNvSpPr>
      </xdr:nvSpPr>
      <xdr:spPr>
        <a:xfrm>
          <a:off x="5267325" y="179070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137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138" name="Text Box 33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139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140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141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142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143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144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145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146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147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148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149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150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151" name="Text Box 33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152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153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154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155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156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157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158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159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160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161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162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163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164" name="Text Box 33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165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166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167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168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169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170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171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172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173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174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175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176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177" name="Text Box 33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178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179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180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181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182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183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184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185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186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187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188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189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190" name="Text Box 33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191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192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193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194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195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196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197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198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199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200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201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202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203" name="Text Box 33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204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205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206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207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208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209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210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211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212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213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214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215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216" name="Text Box 33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217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218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219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220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221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222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223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224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225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226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227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6</xdr:row>
      <xdr:rowOff>180975</xdr:rowOff>
    </xdr:to>
    <xdr:sp macro="" textlink="">
      <xdr:nvSpPr>
        <xdr:cNvPr id="10708228" name="Text Box 6"/>
        <xdr:cNvSpPr txBox="1">
          <a:spLocks noChangeArrowheads="1"/>
        </xdr:cNvSpPr>
      </xdr:nvSpPr>
      <xdr:spPr>
        <a:xfrm>
          <a:off x="5267325" y="17907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6</xdr:row>
      <xdr:rowOff>180975</xdr:rowOff>
    </xdr:to>
    <xdr:sp macro="" textlink="">
      <xdr:nvSpPr>
        <xdr:cNvPr id="10708229" name="Text Box 33"/>
        <xdr:cNvSpPr txBox="1">
          <a:spLocks noChangeArrowheads="1"/>
        </xdr:cNvSpPr>
      </xdr:nvSpPr>
      <xdr:spPr>
        <a:xfrm>
          <a:off x="5267325" y="17907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6</xdr:row>
      <xdr:rowOff>180975</xdr:rowOff>
    </xdr:to>
    <xdr:sp macro="" textlink="">
      <xdr:nvSpPr>
        <xdr:cNvPr id="10708230" name="Text Box 34"/>
        <xdr:cNvSpPr txBox="1">
          <a:spLocks noChangeArrowheads="1"/>
        </xdr:cNvSpPr>
      </xdr:nvSpPr>
      <xdr:spPr>
        <a:xfrm>
          <a:off x="5267325" y="17907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6</xdr:row>
      <xdr:rowOff>180975</xdr:rowOff>
    </xdr:to>
    <xdr:sp macro="" textlink="">
      <xdr:nvSpPr>
        <xdr:cNvPr id="10708231" name="Text Box 35"/>
        <xdr:cNvSpPr txBox="1">
          <a:spLocks noChangeArrowheads="1"/>
        </xdr:cNvSpPr>
      </xdr:nvSpPr>
      <xdr:spPr>
        <a:xfrm>
          <a:off x="5267325" y="17907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6</xdr:row>
      <xdr:rowOff>180975</xdr:rowOff>
    </xdr:to>
    <xdr:sp macro="" textlink="">
      <xdr:nvSpPr>
        <xdr:cNvPr id="10708232" name="Text Box 36"/>
        <xdr:cNvSpPr txBox="1">
          <a:spLocks noChangeArrowheads="1"/>
        </xdr:cNvSpPr>
      </xdr:nvSpPr>
      <xdr:spPr>
        <a:xfrm>
          <a:off x="5267325" y="17907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6</xdr:row>
      <xdr:rowOff>180975</xdr:rowOff>
    </xdr:to>
    <xdr:sp macro="" textlink="">
      <xdr:nvSpPr>
        <xdr:cNvPr id="10708233" name="文本框 6"/>
        <xdr:cNvSpPr txBox="1">
          <a:spLocks noChangeArrowheads="1"/>
        </xdr:cNvSpPr>
      </xdr:nvSpPr>
      <xdr:spPr>
        <a:xfrm>
          <a:off x="5267325" y="17907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6</xdr:row>
      <xdr:rowOff>180975</xdr:rowOff>
    </xdr:to>
    <xdr:sp macro="" textlink="">
      <xdr:nvSpPr>
        <xdr:cNvPr id="10708234" name="Text Box 38"/>
        <xdr:cNvSpPr txBox="1">
          <a:spLocks noChangeArrowheads="1"/>
        </xdr:cNvSpPr>
      </xdr:nvSpPr>
      <xdr:spPr>
        <a:xfrm>
          <a:off x="5267325" y="17907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6</xdr:row>
      <xdr:rowOff>180975</xdr:rowOff>
    </xdr:to>
    <xdr:sp macro="" textlink="">
      <xdr:nvSpPr>
        <xdr:cNvPr id="10708235" name="Text Box 39"/>
        <xdr:cNvSpPr txBox="1">
          <a:spLocks noChangeArrowheads="1"/>
        </xdr:cNvSpPr>
      </xdr:nvSpPr>
      <xdr:spPr>
        <a:xfrm>
          <a:off x="5267325" y="17907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6</xdr:row>
      <xdr:rowOff>180975</xdr:rowOff>
    </xdr:to>
    <xdr:sp macro="" textlink="">
      <xdr:nvSpPr>
        <xdr:cNvPr id="10708236" name="Text Box 40"/>
        <xdr:cNvSpPr txBox="1">
          <a:spLocks noChangeArrowheads="1"/>
        </xdr:cNvSpPr>
      </xdr:nvSpPr>
      <xdr:spPr>
        <a:xfrm>
          <a:off x="5267325" y="17907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6</xdr:row>
      <xdr:rowOff>180975</xdr:rowOff>
    </xdr:to>
    <xdr:sp macro="" textlink="">
      <xdr:nvSpPr>
        <xdr:cNvPr id="10708237" name="Text Box 41"/>
        <xdr:cNvSpPr txBox="1">
          <a:spLocks noChangeArrowheads="1"/>
        </xdr:cNvSpPr>
      </xdr:nvSpPr>
      <xdr:spPr>
        <a:xfrm>
          <a:off x="5267325" y="17907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6</xdr:row>
      <xdr:rowOff>180975</xdr:rowOff>
    </xdr:to>
    <xdr:sp macro="" textlink="">
      <xdr:nvSpPr>
        <xdr:cNvPr id="10708238" name="Text Box 6"/>
        <xdr:cNvSpPr txBox="1">
          <a:spLocks noChangeArrowheads="1"/>
        </xdr:cNvSpPr>
      </xdr:nvSpPr>
      <xdr:spPr>
        <a:xfrm>
          <a:off x="5267325" y="17907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6</xdr:row>
      <xdr:rowOff>180975</xdr:rowOff>
    </xdr:to>
    <xdr:sp macro="" textlink="">
      <xdr:nvSpPr>
        <xdr:cNvPr id="10708239" name="Text Box 40"/>
        <xdr:cNvSpPr txBox="1">
          <a:spLocks noChangeArrowheads="1"/>
        </xdr:cNvSpPr>
      </xdr:nvSpPr>
      <xdr:spPr>
        <a:xfrm>
          <a:off x="5267325" y="17907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6</xdr:row>
      <xdr:rowOff>180975</xdr:rowOff>
    </xdr:to>
    <xdr:sp macro="" textlink="">
      <xdr:nvSpPr>
        <xdr:cNvPr id="10708240" name="Text Box 41"/>
        <xdr:cNvSpPr txBox="1">
          <a:spLocks noChangeArrowheads="1"/>
        </xdr:cNvSpPr>
      </xdr:nvSpPr>
      <xdr:spPr>
        <a:xfrm>
          <a:off x="5267325" y="17907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241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242" name="Text Box 33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243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244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245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246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247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248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249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250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251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252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253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254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9525</xdr:rowOff>
    </xdr:to>
    <xdr:sp macro="" textlink="">
      <xdr:nvSpPr>
        <xdr:cNvPr id="10708255" name="Text Box 33"/>
        <xdr:cNvSpPr txBox="1">
          <a:spLocks noChangeArrowheads="1"/>
        </xdr:cNvSpPr>
      </xdr:nvSpPr>
      <xdr:spPr>
        <a:xfrm>
          <a:off x="5267325" y="1790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256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257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258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259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260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261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262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263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264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265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266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267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268" name="Text Box 33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269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270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271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272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273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274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275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276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277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278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279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280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281" name="Text Box 33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282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283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284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285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286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287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288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289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290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291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292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293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294" name="Text Box 33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295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296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297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298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299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300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301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302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303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304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305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306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307" name="Text Box 33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308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309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310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311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312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313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314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315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316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317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318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319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320" name="Text Box 33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321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322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323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324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325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326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327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328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329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330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331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6</xdr:row>
      <xdr:rowOff>180975</xdr:rowOff>
    </xdr:to>
    <xdr:sp macro="" textlink="">
      <xdr:nvSpPr>
        <xdr:cNvPr id="10708332" name="Text Box 6"/>
        <xdr:cNvSpPr txBox="1">
          <a:spLocks noChangeArrowheads="1"/>
        </xdr:cNvSpPr>
      </xdr:nvSpPr>
      <xdr:spPr>
        <a:xfrm>
          <a:off x="5267325" y="17907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6</xdr:row>
      <xdr:rowOff>180975</xdr:rowOff>
    </xdr:to>
    <xdr:sp macro="" textlink="">
      <xdr:nvSpPr>
        <xdr:cNvPr id="10708333" name="Text Box 33"/>
        <xdr:cNvSpPr txBox="1">
          <a:spLocks noChangeArrowheads="1"/>
        </xdr:cNvSpPr>
      </xdr:nvSpPr>
      <xdr:spPr>
        <a:xfrm>
          <a:off x="5267325" y="17907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6</xdr:row>
      <xdr:rowOff>180975</xdr:rowOff>
    </xdr:to>
    <xdr:sp macro="" textlink="">
      <xdr:nvSpPr>
        <xdr:cNvPr id="10708334" name="Text Box 34"/>
        <xdr:cNvSpPr txBox="1">
          <a:spLocks noChangeArrowheads="1"/>
        </xdr:cNvSpPr>
      </xdr:nvSpPr>
      <xdr:spPr>
        <a:xfrm>
          <a:off x="5267325" y="17907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6</xdr:row>
      <xdr:rowOff>180975</xdr:rowOff>
    </xdr:to>
    <xdr:sp macro="" textlink="">
      <xdr:nvSpPr>
        <xdr:cNvPr id="10708335" name="Text Box 35"/>
        <xdr:cNvSpPr txBox="1">
          <a:spLocks noChangeArrowheads="1"/>
        </xdr:cNvSpPr>
      </xdr:nvSpPr>
      <xdr:spPr>
        <a:xfrm>
          <a:off x="5267325" y="17907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6</xdr:row>
      <xdr:rowOff>180975</xdr:rowOff>
    </xdr:to>
    <xdr:sp macro="" textlink="">
      <xdr:nvSpPr>
        <xdr:cNvPr id="10708336" name="Text Box 36"/>
        <xdr:cNvSpPr txBox="1">
          <a:spLocks noChangeArrowheads="1"/>
        </xdr:cNvSpPr>
      </xdr:nvSpPr>
      <xdr:spPr>
        <a:xfrm>
          <a:off x="5267325" y="17907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6</xdr:row>
      <xdr:rowOff>180975</xdr:rowOff>
    </xdr:to>
    <xdr:sp macro="" textlink="">
      <xdr:nvSpPr>
        <xdr:cNvPr id="10708337" name="文本框 6"/>
        <xdr:cNvSpPr txBox="1">
          <a:spLocks noChangeArrowheads="1"/>
        </xdr:cNvSpPr>
      </xdr:nvSpPr>
      <xdr:spPr>
        <a:xfrm>
          <a:off x="5267325" y="17907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6</xdr:row>
      <xdr:rowOff>180975</xdr:rowOff>
    </xdr:to>
    <xdr:sp macro="" textlink="">
      <xdr:nvSpPr>
        <xdr:cNvPr id="10708338" name="Text Box 38"/>
        <xdr:cNvSpPr txBox="1">
          <a:spLocks noChangeArrowheads="1"/>
        </xdr:cNvSpPr>
      </xdr:nvSpPr>
      <xdr:spPr>
        <a:xfrm>
          <a:off x="5267325" y="17907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6</xdr:row>
      <xdr:rowOff>180975</xdr:rowOff>
    </xdr:to>
    <xdr:sp macro="" textlink="">
      <xdr:nvSpPr>
        <xdr:cNvPr id="10708339" name="Text Box 39"/>
        <xdr:cNvSpPr txBox="1">
          <a:spLocks noChangeArrowheads="1"/>
        </xdr:cNvSpPr>
      </xdr:nvSpPr>
      <xdr:spPr>
        <a:xfrm>
          <a:off x="5267325" y="17907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6</xdr:row>
      <xdr:rowOff>180975</xdr:rowOff>
    </xdr:to>
    <xdr:sp macro="" textlink="">
      <xdr:nvSpPr>
        <xdr:cNvPr id="10708340" name="Text Box 40"/>
        <xdr:cNvSpPr txBox="1">
          <a:spLocks noChangeArrowheads="1"/>
        </xdr:cNvSpPr>
      </xdr:nvSpPr>
      <xdr:spPr>
        <a:xfrm>
          <a:off x="5267325" y="17907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6</xdr:row>
      <xdr:rowOff>180975</xdr:rowOff>
    </xdr:to>
    <xdr:sp macro="" textlink="">
      <xdr:nvSpPr>
        <xdr:cNvPr id="10708341" name="Text Box 41"/>
        <xdr:cNvSpPr txBox="1">
          <a:spLocks noChangeArrowheads="1"/>
        </xdr:cNvSpPr>
      </xdr:nvSpPr>
      <xdr:spPr>
        <a:xfrm>
          <a:off x="5267325" y="17907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6</xdr:row>
      <xdr:rowOff>180975</xdr:rowOff>
    </xdr:to>
    <xdr:sp macro="" textlink="">
      <xdr:nvSpPr>
        <xdr:cNvPr id="10708342" name="Text Box 6"/>
        <xdr:cNvSpPr txBox="1">
          <a:spLocks noChangeArrowheads="1"/>
        </xdr:cNvSpPr>
      </xdr:nvSpPr>
      <xdr:spPr>
        <a:xfrm>
          <a:off x="5267325" y="17907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6</xdr:row>
      <xdr:rowOff>180975</xdr:rowOff>
    </xdr:to>
    <xdr:sp macro="" textlink="">
      <xdr:nvSpPr>
        <xdr:cNvPr id="10708343" name="Text Box 40"/>
        <xdr:cNvSpPr txBox="1">
          <a:spLocks noChangeArrowheads="1"/>
        </xdr:cNvSpPr>
      </xdr:nvSpPr>
      <xdr:spPr>
        <a:xfrm>
          <a:off x="5267325" y="17907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6</xdr:row>
      <xdr:rowOff>180975</xdr:rowOff>
    </xdr:to>
    <xdr:sp macro="" textlink="">
      <xdr:nvSpPr>
        <xdr:cNvPr id="10708344" name="Text Box 41"/>
        <xdr:cNvSpPr txBox="1">
          <a:spLocks noChangeArrowheads="1"/>
        </xdr:cNvSpPr>
      </xdr:nvSpPr>
      <xdr:spPr>
        <a:xfrm>
          <a:off x="5267325" y="17907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345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346" name="Text Box 33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347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348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349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350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351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352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353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354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355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356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357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358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359" name="Text Box 33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360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361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362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363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364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365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366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367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368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369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370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371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372" name="Text Box 33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373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374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375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376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377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378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379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380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381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382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383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384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385" name="Text Box 33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386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387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388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389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390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391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392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393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394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395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396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397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398" name="Text Box 33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399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400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401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402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403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404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405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406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407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408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409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410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411" name="Text Box 33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412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413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414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415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416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417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418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419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420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421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422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423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424" name="Text Box 33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425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426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427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428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429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430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431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432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433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434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435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436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437" name="Text Box 33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438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439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440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441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442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443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444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445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446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447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448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449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450" name="Text Box 33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451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452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453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454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455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456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457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458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459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460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461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462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463" name="Text Box 33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464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465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466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467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468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469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470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471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472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473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474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475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476" name="Text Box 33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477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478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479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480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481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482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483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484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485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486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487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488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489" name="Text Box 33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490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491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492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493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494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495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496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497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498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499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500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6</xdr:row>
      <xdr:rowOff>180975</xdr:rowOff>
    </xdr:to>
    <xdr:sp macro="" textlink="">
      <xdr:nvSpPr>
        <xdr:cNvPr id="10708501" name="Text Box 6"/>
        <xdr:cNvSpPr txBox="1">
          <a:spLocks noChangeArrowheads="1"/>
        </xdr:cNvSpPr>
      </xdr:nvSpPr>
      <xdr:spPr>
        <a:xfrm>
          <a:off x="5267325" y="17907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6</xdr:row>
      <xdr:rowOff>180975</xdr:rowOff>
    </xdr:to>
    <xdr:sp macro="" textlink="">
      <xdr:nvSpPr>
        <xdr:cNvPr id="10708502" name="Text Box 33"/>
        <xdr:cNvSpPr txBox="1">
          <a:spLocks noChangeArrowheads="1"/>
        </xdr:cNvSpPr>
      </xdr:nvSpPr>
      <xdr:spPr>
        <a:xfrm>
          <a:off x="5267325" y="17907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6</xdr:row>
      <xdr:rowOff>180975</xdr:rowOff>
    </xdr:to>
    <xdr:sp macro="" textlink="">
      <xdr:nvSpPr>
        <xdr:cNvPr id="10708503" name="Text Box 34"/>
        <xdr:cNvSpPr txBox="1">
          <a:spLocks noChangeArrowheads="1"/>
        </xdr:cNvSpPr>
      </xdr:nvSpPr>
      <xdr:spPr>
        <a:xfrm>
          <a:off x="5267325" y="17907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6</xdr:row>
      <xdr:rowOff>180975</xdr:rowOff>
    </xdr:to>
    <xdr:sp macro="" textlink="">
      <xdr:nvSpPr>
        <xdr:cNvPr id="10708504" name="Text Box 35"/>
        <xdr:cNvSpPr txBox="1">
          <a:spLocks noChangeArrowheads="1"/>
        </xdr:cNvSpPr>
      </xdr:nvSpPr>
      <xdr:spPr>
        <a:xfrm>
          <a:off x="5267325" y="17907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6</xdr:row>
      <xdr:rowOff>180975</xdr:rowOff>
    </xdr:to>
    <xdr:sp macro="" textlink="">
      <xdr:nvSpPr>
        <xdr:cNvPr id="10708505" name="Text Box 36"/>
        <xdr:cNvSpPr txBox="1">
          <a:spLocks noChangeArrowheads="1"/>
        </xdr:cNvSpPr>
      </xdr:nvSpPr>
      <xdr:spPr>
        <a:xfrm>
          <a:off x="5267325" y="17907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6</xdr:row>
      <xdr:rowOff>180975</xdr:rowOff>
    </xdr:to>
    <xdr:sp macro="" textlink="">
      <xdr:nvSpPr>
        <xdr:cNvPr id="10708506" name="文本框 6"/>
        <xdr:cNvSpPr txBox="1">
          <a:spLocks noChangeArrowheads="1"/>
        </xdr:cNvSpPr>
      </xdr:nvSpPr>
      <xdr:spPr>
        <a:xfrm>
          <a:off x="5267325" y="17907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6</xdr:row>
      <xdr:rowOff>180975</xdr:rowOff>
    </xdr:to>
    <xdr:sp macro="" textlink="">
      <xdr:nvSpPr>
        <xdr:cNvPr id="10708507" name="Text Box 38"/>
        <xdr:cNvSpPr txBox="1">
          <a:spLocks noChangeArrowheads="1"/>
        </xdr:cNvSpPr>
      </xdr:nvSpPr>
      <xdr:spPr>
        <a:xfrm>
          <a:off x="5267325" y="17907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6</xdr:row>
      <xdr:rowOff>180975</xdr:rowOff>
    </xdr:to>
    <xdr:sp macro="" textlink="">
      <xdr:nvSpPr>
        <xdr:cNvPr id="10708508" name="Text Box 39"/>
        <xdr:cNvSpPr txBox="1">
          <a:spLocks noChangeArrowheads="1"/>
        </xdr:cNvSpPr>
      </xdr:nvSpPr>
      <xdr:spPr>
        <a:xfrm>
          <a:off x="5267325" y="17907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6</xdr:row>
      <xdr:rowOff>180975</xdr:rowOff>
    </xdr:to>
    <xdr:sp macro="" textlink="">
      <xdr:nvSpPr>
        <xdr:cNvPr id="10708509" name="Text Box 40"/>
        <xdr:cNvSpPr txBox="1">
          <a:spLocks noChangeArrowheads="1"/>
        </xdr:cNvSpPr>
      </xdr:nvSpPr>
      <xdr:spPr>
        <a:xfrm>
          <a:off x="5267325" y="17907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6</xdr:row>
      <xdr:rowOff>180975</xdr:rowOff>
    </xdr:to>
    <xdr:sp macro="" textlink="">
      <xdr:nvSpPr>
        <xdr:cNvPr id="10708510" name="Text Box 41"/>
        <xdr:cNvSpPr txBox="1">
          <a:spLocks noChangeArrowheads="1"/>
        </xdr:cNvSpPr>
      </xdr:nvSpPr>
      <xdr:spPr>
        <a:xfrm>
          <a:off x="5267325" y="17907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6</xdr:row>
      <xdr:rowOff>180975</xdr:rowOff>
    </xdr:to>
    <xdr:sp macro="" textlink="">
      <xdr:nvSpPr>
        <xdr:cNvPr id="10708511" name="Text Box 6"/>
        <xdr:cNvSpPr txBox="1">
          <a:spLocks noChangeArrowheads="1"/>
        </xdr:cNvSpPr>
      </xdr:nvSpPr>
      <xdr:spPr>
        <a:xfrm>
          <a:off x="5267325" y="17907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6</xdr:row>
      <xdr:rowOff>180975</xdr:rowOff>
    </xdr:to>
    <xdr:sp macro="" textlink="">
      <xdr:nvSpPr>
        <xdr:cNvPr id="10708512" name="Text Box 40"/>
        <xdr:cNvSpPr txBox="1">
          <a:spLocks noChangeArrowheads="1"/>
        </xdr:cNvSpPr>
      </xdr:nvSpPr>
      <xdr:spPr>
        <a:xfrm>
          <a:off x="5267325" y="17907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6</xdr:row>
      <xdr:rowOff>180975</xdr:rowOff>
    </xdr:to>
    <xdr:sp macro="" textlink="">
      <xdr:nvSpPr>
        <xdr:cNvPr id="10708513" name="Text Box 41"/>
        <xdr:cNvSpPr txBox="1">
          <a:spLocks noChangeArrowheads="1"/>
        </xdr:cNvSpPr>
      </xdr:nvSpPr>
      <xdr:spPr>
        <a:xfrm>
          <a:off x="5267325" y="17907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514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515" name="Text Box 33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516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517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518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519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520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521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522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523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524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525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526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527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9525</xdr:rowOff>
    </xdr:to>
    <xdr:sp macro="" textlink="">
      <xdr:nvSpPr>
        <xdr:cNvPr id="10708528" name="Text Box 33"/>
        <xdr:cNvSpPr txBox="1">
          <a:spLocks noChangeArrowheads="1"/>
        </xdr:cNvSpPr>
      </xdr:nvSpPr>
      <xdr:spPr>
        <a:xfrm>
          <a:off x="5267325" y="1790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529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530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531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532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533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534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535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536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537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538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539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540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541" name="Text Box 33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542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543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544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545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546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547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548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549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550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551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552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553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554" name="Text Box 33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555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556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557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558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559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560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561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562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563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564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565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566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567" name="Text Box 33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568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569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570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571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572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573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574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575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576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577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578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579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580" name="Text Box 33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581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582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583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584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585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586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587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588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589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590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591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592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593" name="Text Box 33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594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595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596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597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598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599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600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601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602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603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604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6</xdr:row>
      <xdr:rowOff>180975</xdr:rowOff>
    </xdr:to>
    <xdr:sp macro="" textlink="">
      <xdr:nvSpPr>
        <xdr:cNvPr id="10708605" name="Text Box 6"/>
        <xdr:cNvSpPr txBox="1">
          <a:spLocks noChangeArrowheads="1"/>
        </xdr:cNvSpPr>
      </xdr:nvSpPr>
      <xdr:spPr>
        <a:xfrm>
          <a:off x="5267325" y="17907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6</xdr:row>
      <xdr:rowOff>180975</xdr:rowOff>
    </xdr:to>
    <xdr:sp macro="" textlink="">
      <xdr:nvSpPr>
        <xdr:cNvPr id="10708606" name="Text Box 33"/>
        <xdr:cNvSpPr txBox="1">
          <a:spLocks noChangeArrowheads="1"/>
        </xdr:cNvSpPr>
      </xdr:nvSpPr>
      <xdr:spPr>
        <a:xfrm>
          <a:off x="5267325" y="17907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6</xdr:row>
      <xdr:rowOff>180975</xdr:rowOff>
    </xdr:to>
    <xdr:sp macro="" textlink="">
      <xdr:nvSpPr>
        <xdr:cNvPr id="10708607" name="Text Box 34"/>
        <xdr:cNvSpPr txBox="1">
          <a:spLocks noChangeArrowheads="1"/>
        </xdr:cNvSpPr>
      </xdr:nvSpPr>
      <xdr:spPr>
        <a:xfrm>
          <a:off x="5267325" y="17907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6</xdr:row>
      <xdr:rowOff>180975</xdr:rowOff>
    </xdr:to>
    <xdr:sp macro="" textlink="">
      <xdr:nvSpPr>
        <xdr:cNvPr id="10708608" name="Text Box 35"/>
        <xdr:cNvSpPr txBox="1">
          <a:spLocks noChangeArrowheads="1"/>
        </xdr:cNvSpPr>
      </xdr:nvSpPr>
      <xdr:spPr>
        <a:xfrm>
          <a:off x="5267325" y="17907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6</xdr:row>
      <xdr:rowOff>180975</xdr:rowOff>
    </xdr:to>
    <xdr:sp macro="" textlink="">
      <xdr:nvSpPr>
        <xdr:cNvPr id="10708609" name="Text Box 36"/>
        <xdr:cNvSpPr txBox="1">
          <a:spLocks noChangeArrowheads="1"/>
        </xdr:cNvSpPr>
      </xdr:nvSpPr>
      <xdr:spPr>
        <a:xfrm>
          <a:off x="5267325" y="17907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6</xdr:row>
      <xdr:rowOff>180975</xdr:rowOff>
    </xdr:to>
    <xdr:sp macro="" textlink="">
      <xdr:nvSpPr>
        <xdr:cNvPr id="10708610" name="文本框 6"/>
        <xdr:cNvSpPr txBox="1">
          <a:spLocks noChangeArrowheads="1"/>
        </xdr:cNvSpPr>
      </xdr:nvSpPr>
      <xdr:spPr>
        <a:xfrm>
          <a:off x="5267325" y="17907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6</xdr:row>
      <xdr:rowOff>180975</xdr:rowOff>
    </xdr:to>
    <xdr:sp macro="" textlink="">
      <xdr:nvSpPr>
        <xdr:cNvPr id="10708611" name="Text Box 38"/>
        <xdr:cNvSpPr txBox="1">
          <a:spLocks noChangeArrowheads="1"/>
        </xdr:cNvSpPr>
      </xdr:nvSpPr>
      <xdr:spPr>
        <a:xfrm>
          <a:off x="5267325" y="17907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6</xdr:row>
      <xdr:rowOff>180975</xdr:rowOff>
    </xdr:to>
    <xdr:sp macro="" textlink="">
      <xdr:nvSpPr>
        <xdr:cNvPr id="10708612" name="Text Box 39"/>
        <xdr:cNvSpPr txBox="1">
          <a:spLocks noChangeArrowheads="1"/>
        </xdr:cNvSpPr>
      </xdr:nvSpPr>
      <xdr:spPr>
        <a:xfrm>
          <a:off x="5267325" y="17907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6</xdr:row>
      <xdr:rowOff>180975</xdr:rowOff>
    </xdr:to>
    <xdr:sp macro="" textlink="">
      <xdr:nvSpPr>
        <xdr:cNvPr id="10708613" name="Text Box 40"/>
        <xdr:cNvSpPr txBox="1">
          <a:spLocks noChangeArrowheads="1"/>
        </xdr:cNvSpPr>
      </xdr:nvSpPr>
      <xdr:spPr>
        <a:xfrm>
          <a:off x="5267325" y="17907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6</xdr:row>
      <xdr:rowOff>180975</xdr:rowOff>
    </xdr:to>
    <xdr:sp macro="" textlink="">
      <xdr:nvSpPr>
        <xdr:cNvPr id="10708614" name="Text Box 41"/>
        <xdr:cNvSpPr txBox="1">
          <a:spLocks noChangeArrowheads="1"/>
        </xdr:cNvSpPr>
      </xdr:nvSpPr>
      <xdr:spPr>
        <a:xfrm>
          <a:off x="5267325" y="17907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6</xdr:row>
      <xdr:rowOff>180975</xdr:rowOff>
    </xdr:to>
    <xdr:sp macro="" textlink="">
      <xdr:nvSpPr>
        <xdr:cNvPr id="10708615" name="Text Box 6"/>
        <xdr:cNvSpPr txBox="1">
          <a:spLocks noChangeArrowheads="1"/>
        </xdr:cNvSpPr>
      </xdr:nvSpPr>
      <xdr:spPr>
        <a:xfrm>
          <a:off x="5267325" y="17907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6</xdr:row>
      <xdr:rowOff>180975</xdr:rowOff>
    </xdr:to>
    <xdr:sp macro="" textlink="">
      <xdr:nvSpPr>
        <xdr:cNvPr id="10708616" name="Text Box 40"/>
        <xdr:cNvSpPr txBox="1">
          <a:spLocks noChangeArrowheads="1"/>
        </xdr:cNvSpPr>
      </xdr:nvSpPr>
      <xdr:spPr>
        <a:xfrm>
          <a:off x="5267325" y="17907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38100</xdr:colOff>
      <xdr:row>6</xdr:row>
      <xdr:rowOff>180975</xdr:rowOff>
    </xdr:to>
    <xdr:sp macro="" textlink="">
      <xdr:nvSpPr>
        <xdr:cNvPr id="10708617" name="Text Box 41"/>
        <xdr:cNvSpPr txBox="1">
          <a:spLocks noChangeArrowheads="1"/>
        </xdr:cNvSpPr>
      </xdr:nvSpPr>
      <xdr:spPr>
        <a:xfrm>
          <a:off x="5267325" y="17907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618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619" name="Text Box 33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620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621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622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623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624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625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626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627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628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629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630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631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632" name="Text Box 33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633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634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635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636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637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638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639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640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641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642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643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644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645" name="Text Box 33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646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647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648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649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650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651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652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653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654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655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656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657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658" name="Text Box 33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659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660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661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662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663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664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665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666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667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668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669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670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671" name="Text Box 33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672" name="Text Box 34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673" name="Text Box 35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674" name="Text Box 3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675" name="文本框 6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676" name="Text Box 38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123825</xdr:rowOff>
    </xdr:to>
    <xdr:sp macro="" textlink="">
      <xdr:nvSpPr>
        <xdr:cNvPr id="10708677" name="Text Box 39"/>
        <xdr:cNvSpPr txBox="1">
          <a:spLocks noChangeArrowheads="1"/>
        </xdr:cNvSpPr>
      </xdr:nvSpPr>
      <xdr:spPr>
        <a:xfrm>
          <a:off x="5267325" y="17907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678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679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680" name="Text Box 6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681" name="Text Box 40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180975</xdr:rowOff>
    </xdr:to>
    <xdr:sp macro="" textlink="">
      <xdr:nvSpPr>
        <xdr:cNvPr id="10708682" name="Text Box 41"/>
        <xdr:cNvSpPr txBox="1">
          <a:spLocks noChangeArrowheads="1"/>
        </xdr:cNvSpPr>
      </xdr:nvSpPr>
      <xdr:spPr>
        <a:xfrm>
          <a:off x="5267325" y="17907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4878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4879" name="Text Box 33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4880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4881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4882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4883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4884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4885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4886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4887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4888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4889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4890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4891" name="Text Box 6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4892" name="Text Box 33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4893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4894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4895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8992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8993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8994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8995" name="Text Box 40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8996" name="Text Box 41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8997" name="Text Box 6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8998" name="Text Box 40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8999" name="Text Box 41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000" name="Text Box 6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001" name="Text Box 33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002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003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004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005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006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007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008" name="Text Box 40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009" name="Text Box 41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010" name="Text Box 6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011" name="Text Box 40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012" name="Text Box 41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013" name="Text Box 6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014" name="Text Box 33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015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016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017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018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019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020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021" name="Text Box 40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022" name="Text Box 41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023" name="Text Box 6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024" name="Text Box 40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025" name="Text Box 41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026" name="Text Box 6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027" name="Text Box 33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028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029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030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031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032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033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034" name="Text Box 40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035" name="Text Box 41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036" name="Text Box 6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037" name="Text Box 40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038" name="Text Box 41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039" name="Text Box 6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040" name="Text Box 33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041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042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043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044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045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046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047" name="Text Box 40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048" name="Text Box 41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049" name="Text Box 6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050" name="Text Box 40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051" name="Text Box 41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052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053" name="Text Box 33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054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055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056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057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058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059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060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061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062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063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064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9</xdr:row>
      <xdr:rowOff>103505</xdr:rowOff>
    </xdr:to>
    <xdr:sp macro="" textlink="">
      <xdr:nvSpPr>
        <xdr:cNvPr id="10709065" name="Text Box 6"/>
        <xdr:cNvSpPr txBox="1">
          <a:spLocks noChangeArrowheads="1"/>
        </xdr:cNvSpPr>
      </xdr:nvSpPr>
      <xdr:spPr>
        <a:xfrm>
          <a:off x="5981700" y="3705225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9</xdr:row>
      <xdr:rowOff>103505</xdr:rowOff>
    </xdr:to>
    <xdr:sp macro="" textlink="">
      <xdr:nvSpPr>
        <xdr:cNvPr id="10709066" name="Text Box 33"/>
        <xdr:cNvSpPr txBox="1">
          <a:spLocks noChangeArrowheads="1"/>
        </xdr:cNvSpPr>
      </xdr:nvSpPr>
      <xdr:spPr>
        <a:xfrm>
          <a:off x="5981700" y="3705225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9</xdr:row>
      <xdr:rowOff>103505</xdr:rowOff>
    </xdr:to>
    <xdr:sp macro="" textlink="">
      <xdr:nvSpPr>
        <xdr:cNvPr id="10709067" name="Text Box 34"/>
        <xdr:cNvSpPr txBox="1">
          <a:spLocks noChangeArrowheads="1"/>
        </xdr:cNvSpPr>
      </xdr:nvSpPr>
      <xdr:spPr>
        <a:xfrm>
          <a:off x="5981700" y="3705225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9</xdr:row>
      <xdr:rowOff>103505</xdr:rowOff>
    </xdr:to>
    <xdr:sp macro="" textlink="">
      <xdr:nvSpPr>
        <xdr:cNvPr id="10709068" name="Text Box 35"/>
        <xdr:cNvSpPr txBox="1">
          <a:spLocks noChangeArrowheads="1"/>
        </xdr:cNvSpPr>
      </xdr:nvSpPr>
      <xdr:spPr>
        <a:xfrm>
          <a:off x="5981700" y="3705225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9</xdr:row>
      <xdr:rowOff>103505</xdr:rowOff>
    </xdr:to>
    <xdr:sp macro="" textlink="">
      <xdr:nvSpPr>
        <xdr:cNvPr id="10709069" name="Text Box 36"/>
        <xdr:cNvSpPr txBox="1">
          <a:spLocks noChangeArrowheads="1"/>
        </xdr:cNvSpPr>
      </xdr:nvSpPr>
      <xdr:spPr>
        <a:xfrm>
          <a:off x="5981700" y="3705225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9</xdr:row>
      <xdr:rowOff>103505</xdr:rowOff>
    </xdr:to>
    <xdr:sp macro="" textlink="">
      <xdr:nvSpPr>
        <xdr:cNvPr id="10709070" name="文本框 6"/>
        <xdr:cNvSpPr txBox="1">
          <a:spLocks noChangeArrowheads="1"/>
        </xdr:cNvSpPr>
      </xdr:nvSpPr>
      <xdr:spPr>
        <a:xfrm>
          <a:off x="5981700" y="3705225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9</xdr:row>
      <xdr:rowOff>103505</xdr:rowOff>
    </xdr:to>
    <xdr:sp macro="" textlink="">
      <xdr:nvSpPr>
        <xdr:cNvPr id="10709071" name="Text Box 38"/>
        <xdr:cNvSpPr txBox="1">
          <a:spLocks noChangeArrowheads="1"/>
        </xdr:cNvSpPr>
      </xdr:nvSpPr>
      <xdr:spPr>
        <a:xfrm>
          <a:off x="5981700" y="3705225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9</xdr:row>
      <xdr:rowOff>103505</xdr:rowOff>
    </xdr:to>
    <xdr:sp macro="" textlink="">
      <xdr:nvSpPr>
        <xdr:cNvPr id="10709072" name="Text Box 39"/>
        <xdr:cNvSpPr txBox="1">
          <a:spLocks noChangeArrowheads="1"/>
        </xdr:cNvSpPr>
      </xdr:nvSpPr>
      <xdr:spPr>
        <a:xfrm>
          <a:off x="5981700" y="3705225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9</xdr:row>
      <xdr:rowOff>103505</xdr:rowOff>
    </xdr:to>
    <xdr:sp macro="" textlink="">
      <xdr:nvSpPr>
        <xdr:cNvPr id="10709073" name="Text Box 40"/>
        <xdr:cNvSpPr txBox="1">
          <a:spLocks noChangeArrowheads="1"/>
        </xdr:cNvSpPr>
      </xdr:nvSpPr>
      <xdr:spPr>
        <a:xfrm>
          <a:off x="5981700" y="3705225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9</xdr:row>
      <xdr:rowOff>103505</xdr:rowOff>
    </xdr:to>
    <xdr:sp macro="" textlink="">
      <xdr:nvSpPr>
        <xdr:cNvPr id="10709074" name="Text Box 41"/>
        <xdr:cNvSpPr txBox="1">
          <a:spLocks noChangeArrowheads="1"/>
        </xdr:cNvSpPr>
      </xdr:nvSpPr>
      <xdr:spPr>
        <a:xfrm>
          <a:off x="5981700" y="3705225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9</xdr:row>
      <xdr:rowOff>103505</xdr:rowOff>
    </xdr:to>
    <xdr:sp macro="" textlink="">
      <xdr:nvSpPr>
        <xdr:cNvPr id="10709075" name="Text Box 6"/>
        <xdr:cNvSpPr txBox="1">
          <a:spLocks noChangeArrowheads="1"/>
        </xdr:cNvSpPr>
      </xdr:nvSpPr>
      <xdr:spPr>
        <a:xfrm>
          <a:off x="5981700" y="3705225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9</xdr:row>
      <xdr:rowOff>103505</xdr:rowOff>
    </xdr:to>
    <xdr:sp macro="" textlink="">
      <xdr:nvSpPr>
        <xdr:cNvPr id="10709076" name="Text Box 40"/>
        <xdr:cNvSpPr txBox="1">
          <a:spLocks noChangeArrowheads="1"/>
        </xdr:cNvSpPr>
      </xdr:nvSpPr>
      <xdr:spPr>
        <a:xfrm>
          <a:off x="5981700" y="3705225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9</xdr:row>
      <xdr:rowOff>103505</xdr:rowOff>
    </xdr:to>
    <xdr:sp macro="" textlink="">
      <xdr:nvSpPr>
        <xdr:cNvPr id="10709077" name="Text Box 41"/>
        <xdr:cNvSpPr txBox="1">
          <a:spLocks noChangeArrowheads="1"/>
        </xdr:cNvSpPr>
      </xdr:nvSpPr>
      <xdr:spPr>
        <a:xfrm>
          <a:off x="5981700" y="3705225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078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079" name="Text Box 33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080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081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082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083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084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085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086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087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088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089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090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091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9525</xdr:rowOff>
    </xdr:to>
    <xdr:sp macro="" textlink="">
      <xdr:nvSpPr>
        <xdr:cNvPr id="10709092" name="Text Box 33"/>
        <xdr:cNvSpPr txBox="1">
          <a:spLocks noChangeArrowheads="1"/>
        </xdr:cNvSpPr>
      </xdr:nvSpPr>
      <xdr:spPr>
        <a:xfrm>
          <a:off x="5981700" y="3705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093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094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095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096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097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098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099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100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101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102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103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104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105" name="Text Box 33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106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107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108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109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110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111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112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113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114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115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116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117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118" name="Text Box 33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119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120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121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122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123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124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125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126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127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128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129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130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131" name="Text Box 33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132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133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134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135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136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137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138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139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140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141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142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143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144" name="Text Box 33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145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146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147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148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149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150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151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152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153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154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155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156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157" name="Text Box 33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158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159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160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161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162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163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164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165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166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167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168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9</xdr:row>
      <xdr:rowOff>103505</xdr:rowOff>
    </xdr:to>
    <xdr:sp macro="" textlink="">
      <xdr:nvSpPr>
        <xdr:cNvPr id="10709169" name="Text Box 6"/>
        <xdr:cNvSpPr txBox="1">
          <a:spLocks noChangeArrowheads="1"/>
        </xdr:cNvSpPr>
      </xdr:nvSpPr>
      <xdr:spPr>
        <a:xfrm>
          <a:off x="5981700" y="3705225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9</xdr:row>
      <xdr:rowOff>103505</xdr:rowOff>
    </xdr:to>
    <xdr:sp macro="" textlink="">
      <xdr:nvSpPr>
        <xdr:cNvPr id="10709170" name="Text Box 33"/>
        <xdr:cNvSpPr txBox="1">
          <a:spLocks noChangeArrowheads="1"/>
        </xdr:cNvSpPr>
      </xdr:nvSpPr>
      <xdr:spPr>
        <a:xfrm>
          <a:off x="5981700" y="3705225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9</xdr:row>
      <xdr:rowOff>103505</xdr:rowOff>
    </xdr:to>
    <xdr:sp macro="" textlink="">
      <xdr:nvSpPr>
        <xdr:cNvPr id="10709171" name="Text Box 34"/>
        <xdr:cNvSpPr txBox="1">
          <a:spLocks noChangeArrowheads="1"/>
        </xdr:cNvSpPr>
      </xdr:nvSpPr>
      <xdr:spPr>
        <a:xfrm>
          <a:off x="5981700" y="3705225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9</xdr:row>
      <xdr:rowOff>103505</xdr:rowOff>
    </xdr:to>
    <xdr:sp macro="" textlink="">
      <xdr:nvSpPr>
        <xdr:cNvPr id="10709172" name="Text Box 35"/>
        <xdr:cNvSpPr txBox="1">
          <a:spLocks noChangeArrowheads="1"/>
        </xdr:cNvSpPr>
      </xdr:nvSpPr>
      <xdr:spPr>
        <a:xfrm>
          <a:off x="5981700" y="3705225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9</xdr:row>
      <xdr:rowOff>103505</xdr:rowOff>
    </xdr:to>
    <xdr:sp macro="" textlink="">
      <xdr:nvSpPr>
        <xdr:cNvPr id="10709173" name="Text Box 36"/>
        <xdr:cNvSpPr txBox="1">
          <a:spLocks noChangeArrowheads="1"/>
        </xdr:cNvSpPr>
      </xdr:nvSpPr>
      <xdr:spPr>
        <a:xfrm>
          <a:off x="5981700" y="3705225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9</xdr:row>
      <xdr:rowOff>103505</xdr:rowOff>
    </xdr:to>
    <xdr:sp macro="" textlink="">
      <xdr:nvSpPr>
        <xdr:cNvPr id="10709174" name="文本框 6"/>
        <xdr:cNvSpPr txBox="1">
          <a:spLocks noChangeArrowheads="1"/>
        </xdr:cNvSpPr>
      </xdr:nvSpPr>
      <xdr:spPr>
        <a:xfrm>
          <a:off x="5981700" y="3705225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9</xdr:row>
      <xdr:rowOff>103505</xdr:rowOff>
    </xdr:to>
    <xdr:sp macro="" textlink="">
      <xdr:nvSpPr>
        <xdr:cNvPr id="10709175" name="Text Box 38"/>
        <xdr:cNvSpPr txBox="1">
          <a:spLocks noChangeArrowheads="1"/>
        </xdr:cNvSpPr>
      </xdr:nvSpPr>
      <xdr:spPr>
        <a:xfrm>
          <a:off x="5981700" y="3705225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9</xdr:row>
      <xdr:rowOff>103505</xdr:rowOff>
    </xdr:to>
    <xdr:sp macro="" textlink="">
      <xdr:nvSpPr>
        <xdr:cNvPr id="10709176" name="Text Box 39"/>
        <xdr:cNvSpPr txBox="1">
          <a:spLocks noChangeArrowheads="1"/>
        </xdr:cNvSpPr>
      </xdr:nvSpPr>
      <xdr:spPr>
        <a:xfrm>
          <a:off x="5981700" y="3705225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9</xdr:row>
      <xdr:rowOff>103505</xdr:rowOff>
    </xdr:to>
    <xdr:sp macro="" textlink="">
      <xdr:nvSpPr>
        <xdr:cNvPr id="10709177" name="Text Box 40"/>
        <xdr:cNvSpPr txBox="1">
          <a:spLocks noChangeArrowheads="1"/>
        </xdr:cNvSpPr>
      </xdr:nvSpPr>
      <xdr:spPr>
        <a:xfrm>
          <a:off x="5981700" y="3705225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9</xdr:row>
      <xdr:rowOff>103505</xdr:rowOff>
    </xdr:to>
    <xdr:sp macro="" textlink="">
      <xdr:nvSpPr>
        <xdr:cNvPr id="10709178" name="Text Box 41"/>
        <xdr:cNvSpPr txBox="1">
          <a:spLocks noChangeArrowheads="1"/>
        </xdr:cNvSpPr>
      </xdr:nvSpPr>
      <xdr:spPr>
        <a:xfrm>
          <a:off x="5981700" y="3705225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9</xdr:row>
      <xdr:rowOff>103505</xdr:rowOff>
    </xdr:to>
    <xdr:sp macro="" textlink="">
      <xdr:nvSpPr>
        <xdr:cNvPr id="10709179" name="Text Box 6"/>
        <xdr:cNvSpPr txBox="1">
          <a:spLocks noChangeArrowheads="1"/>
        </xdr:cNvSpPr>
      </xdr:nvSpPr>
      <xdr:spPr>
        <a:xfrm>
          <a:off x="5981700" y="3705225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9</xdr:row>
      <xdr:rowOff>103505</xdr:rowOff>
    </xdr:to>
    <xdr:sp macro="" textlink="">
      <xdr:nvSpPr>
        <xdr:cNvPr id="10709180" name="Text Box 40"/>
        <xdr:cNvSpPr txBox="1">
          <a:spLocks noChangeArrowheads="1"/>
        </xdr:cNvSpPr>
      </xdr:nvSpPr>
      <xdr:spPr>
        <a:xfrm>
          <a:off x="5981700" y="3705225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9</xdr:row>
      <xdr:rowOff>103505</xdr:rowOff>
    </xdr:to>
    <xdr:sp macro="" textlink="">
      <xdr:nvSpPr>
        <xdr:cNvPr id="10709181" name="Text Box 41"/>
        <xdr:cNvSpPr txBox="1">
          <a:spLocks noChangeArrowheads="1"/>
        </xdr:cNvSpPr>
      </xdr:nvSpPr>
      <xdr:spPr>
        <a:xfrm>
          <a:off x="5981700" y="3705225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182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183" name="Text Box 33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184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185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186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187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188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189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190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191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192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193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194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195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196" name="Text Box 33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197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198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199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200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201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202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203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204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205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206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207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208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209" name="Text Box 33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210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211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212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213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214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215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216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217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218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219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220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221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222" name="Text Box 33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223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224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225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226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227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228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229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230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231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232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233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234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235" name="Text Box 33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236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237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238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239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240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241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242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243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244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245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246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247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248" name="Text Box 33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249" name="Text Box 34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250" name="Text Box 35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251" name="Text Box 3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252" name="文本框 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253" name="Text Box 38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254" name="Text Box 39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255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256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257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258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259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260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261" name="Text Box 33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262" name="Text Box 34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263" name="Text Box 35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264" name="Text Box 3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265" name="文本框 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266" name="Text Box 38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267" name="Text Box 39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268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269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270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271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272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273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274" name="Text Box 33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275" name="Text Box 34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276" name="Text Box 35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277" name="Text Box 3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278" name="文本框 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279" name="Text Box 38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280" name="Text Box 39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281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282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283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284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285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286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287" name="Text Box 33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288" name="Text Box 34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289" name="Text Box 35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290" name="Text Box 3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291" name="文本框 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292" name="Text Box 38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293" name="Text Box 39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294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295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296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297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298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299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300" name="Text Box 33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301" name="Text Box 34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302" name="Text Box 35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303" name="Text Box 3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304" name="文本框 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305" name="Text Box 38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306" name="Text Box 39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307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308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309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310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311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312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313" name="Text Box 33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314" name="Text Box 34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315" name="Text Box 35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316" name="Text Box 3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317" name="文本框 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318" name="Text Box 38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319" name="Text Box 39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320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321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322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323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324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325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326" name="Text Box 33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327" name="Text Box 34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328" name="Text Box 35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329" name="Text Box 3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330" name="文本框 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331" name="Text Box 38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332" name="Text Box 39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333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334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335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336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337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09338" name="Text Box 6"/>
        <xdr:cNvSpPr txBox="1">
          <a:spLocks noChangeArrowheads="1"/>
        </xdr:cNvSpPr>
      </xdr:nvSpPr>
      <xdr:spPr>
        <a:xfrm>
          <a:off x="5981700" y="32004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09339" name="Text Box 33"/>
        <xdr:cNvSpPr txBox="1">
          <a:spLocks noChangeArrowheads="1"/>
        </xdr:cNvSpPr>
      </xdr:nvSpPr>
      <xdr:spPr>
        <a:xfrm>
          <a:off x="5981700" y="32004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09340" name="Text Box 34"/>
        <xdr:cNvSpPr txBox="1">
          <a:spLocks noChangeArrowheads="1"/>
        </xdr:cNvSpPr>
      </xdr:nvSpPr>
      <xdr:spPr>
        <a:xfrm>
          <a:off x="5981700" y="32004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09341" name="Text Box 35"/>
        <xdr:cNvSpPr txBox="1">
          <a:spLocks noChangeArrowheads="1"/>
        </xdr:cNvSpPr>
      </xdr:nvSpPr>
      <xdr:spPr>
        <a:xfrm>
          <a:off x="5981700" y="32004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09342" name="Text Box 36"/>
        <xdr:cNvSpPr txBox="1">
          <a:spLocks noChangeArrowheads="1"/>
        </xdr:cNvSpPr>
      </xdr:nvSpPr>
      <xdr:spPr>
        <a:xfrm>
          <a:off x="5981700" y="32004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09343" name="文本框 6"/>
        <xdr:cNvSpPr txBox="1">
          <a:spLocks noChangeArrowheads="1"/>
        </xdr:cNvSpPr>
      </xdr:nvSpPr>
      <xdr:spPr>
        <a:xfrm>
          <a:off x="5981700" y="32004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09344" name="Text Box 38"/>
        <xdr:cNvSpPr txBox="1">
          <a:spLocks noChangeArrowheads="1"/>
        </xdr:cNvSpPr>
      </xdr:nvSpPr>
      <xdr:spPr>
        <a:xfrm>
          <a:off x="5981700" y="32004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09345" name="Text Box 39"/>
        <xdr:cNvSpPr txBox="1">
          <a:spLocks noChangeArrowheads="1"/>
        </xdr:cNvSpPr>
      </xdr:nvSpPr>
      <xdr:spPr>
        <a:xfrm>
          <a:off x="5981700" y="32004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09346" name="Text Box 40"/>
        <xdr:cNvSpPr txBox="1">
          <a:spLocks noChangeArrowheads="1"/>
        </xdr:cNvSpPr>
      </xdr:nvSpPr>
      <xdr:spPr>
        <a:xfrm>
          <a:off x="5981700" y="32004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09347" name="Text Box 41"/>
        <xdr:cNvSpPr txBox="1">
          <a:spLocks noChangeArrowheads="1"/>
        </xdr:cNvSpPr>
      </xdr:nvSpPr>
      <xdr:spPr>
        <a:xfrm>
          <a:off x="5981700" y="32004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09348" name="Text Box 6"/>
        <xdr:cNvSpPr txBox="1">
          <a:spLocks noChangeArrowheads="1"/>
        </xdr:cNvSpPr>
      </xdr:nvSpPr>
      <xdr:spPr>
        <a:xfrm>
          <a:off x="5981700" y="32004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09349" name="Text Box 40"/>
        <xdr:cNvSpPr txBox="1">
          <a:spLocks noChangeArrowheads="1"/>
        </xdr:cNvSpPr>
      </xdr:nvSpPr>
      <xdr:spPr>
        <a:xfrm>
          <a:off x="5981700" y="32004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09350" name="Text Box 41"/>
        <xdr:cNvSpPr txBox="1">
          <a:spLocks noChangeArrowheads="1"/>
        </xdr:cNvSpPr>
      </xdr:nvSpPr>
      <xdr:spPr>
        <a:xfrm>
          <a:off x="5981700" y="32004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351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352" name="Text Box 33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353" name="Text Box 34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354" name="Text Box 35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355" name="Text Box 3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356" name="文本框 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357" name="Text Box 38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358" name="Text Box 39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359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360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361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362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363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364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9525</xdr:rowOff>
    </xdr:to>
    <xdr:sp macro="" textlink="">
      <xdr:nvSpPr>
        <xdr:cNvPr id="10709365" name="Text Box 33"/>
        <xdr:cNvSpPr txBox="1">
          <a:spLocks noChangeArrowheads="1"/>
        </xdr:cNvSpPr>
      </xdr:nvSpPr>
      <xdr:spPr>
        <a:xfrm>
          <a:off x="5981700" y="3200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366" name="Text Box 34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367" name="Text Box 35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368" name="Text Box 3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369" name="文本框 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370" name="Text Box 38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371" name="Text Box 39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372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373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374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375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376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377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378" name="Text Box 33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379" name="Text Box 34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380" name="Text Box 35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381" name="Text Box 3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382" name="文本框 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383" name="Text Box 38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384" name="Text Box 39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385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386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387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388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389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390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391" name="Text Box 33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392" name="Text Box 34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393" name="Text Box 35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394" name="Text Box 3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395" name="文本框 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396" name="Text Box 38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397" name="Text Box 39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398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399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400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401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402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403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404" name="Text Box 33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405" name="Text Box 34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406" name="Text Box 35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407" name="Text Box 3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408" name="文本框 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409" name="Text Box 38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410" name="Text Box 39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411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412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413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414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415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416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417" name="Text Box 33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418" name="Text Box 34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419" name="Text Box 35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420" name="Text Box 3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421" name="文本框 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422" name="Text Box 38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423" name="Text Box 39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424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425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426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427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428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429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430" name="Text Box 33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431" name="Text Box 34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432" name="Text Box 35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433" name="Text Box 3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434" name="文本框 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435" name="Text Box 38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436" name="Text Box 39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437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438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439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440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441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09442" name="Text Box 6"/>
        <xdr:cNvSpPr txBox="1">
          <a:spLocks noChangeArrowheads="1"/>
        </xdr:cNvSpPr>
      </xdr:nvSpPr>
      <xdr:spPr>
        <a:xfrm>
          <a:off x="5981700" y="32004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09443" name="Text Box 33"/>
        <xdr:cNvSpPr txBox="1">
          <a:spLocks noChangeArrowheads="1"/>
        </xdr:cNvSpPr>
      </xdr:nvSpPr>
      <xdr:spPr>
        <a:xfrm>
          <a:off x="5981700" y="32004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09444" name="Text Box 34"/>
        <xdr:cNvSpPr txBox="1">
          <a:spLocks noChangeArrowheads="1"/>
        </xdr:cNvSpPr>
      </xdr:nvSpPr>
      <xdr:spPr>
        <a:xfrm>
          <a:off x="5981700" y="32004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09445" name="Text Box 35"/>
        <xdr:cNvSpPr txBox="1">
          <a:spLocks noChangeArrowheads="1"/>
        </xdr:cNvSpPr>
      </xdr:nvSpPr>
      <xdr:spPr>
        <a:xfrm>
          <a:off x="5981700" y="32004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09446" name="Text Box 36"/>
        <xdr:cNvSpPr txBox="1">
          <a:spLocks noChangeArrowheads="1"/>
        </xdr:cNvSpPr>
      </xdr:nvSpPr>
      <xdr:spPr>
        <a:xfrm>
          <a:off x="5981700" y="32004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09447" name="文本框 6"/>
        <xdr:cNvSpPr txBox="1">
          <a:spLocks noChangeArrowheads="1"/>
        </xdr:cNvSpPr>
      </xdr:nvSpPr>
      <xdr:spPr>
        <a:xfrm>
          <a:off x="5981700" y="32004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09448" name="Text Box 38"/>
        <xdr:cNvSpPr txBox="1">
          <a:spLocks noChangeArrowheads="1"/>
        </xdr:cNvSpPr>
      </xdr:nvSpPr>
      <xdr:spPr>
        <a:xfrm>
          <a:off x="5981700" y="32004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09449" name="Text Box 39"/>
        <xdr:cNvSpPr txBox="1">
          <a:spLocks noChangeArrowheads="1"/>
        </xdr:cNvSpPr>
      </xdr:nvSpPr>
      <xdr:spPr>
        <a:xfrm>
          <a:off x="5981700" y="32004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09450" name="Text Box 40"/>
        <xdr:cNvSpPr txBox="1">
          <a:spLocks noChangeArrowheads="1"/>
        </xdr:cNvSpPr>
      </xdr:nvSpPr>
      <xdr:spPr>
        <a:xfrm>
          <a:off x="5981700" y="32004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09451" name="Text Box 41"/>
        <xdr:cNvSpPr txBox="1">
          <a:spLocks noChangeArrowheads="1"/>
        </xdr:cNvSpPr>
      </xdr:nvSpPr>
      <xdr:spPr>
        <a:xfrm>
          <a:off x="5981700" y="32004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09452" name="Text Box 6"/>
        <xdr:cNvSpPr txBox="1">
          <a:spLocks noChangeArrowheads="1"/>
        </xdr:cNvSpPr>
      </xdr:nvSpPr>
      <xdr:spPr>
        <a:xfrm>
          <a:off x="5981700" y="32004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09453" name="Text Box 40"/>
        <xdr:cNvSpPr txBox="1">
          <a:spLocks noChangeArrowheads="1"/>
        </xdr:cNvSpPr>
      </xdr:nvSpPr>
      <xdr:spPr>
        <a:xfrm>
          <a:off x="5981700" y="32004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09454" name="Text Box 41"/>
        <xdr:cNvSpPr txBox="1">
          <a:spLocks noChangeArrowheads="1"/>
        </xdr:cNvSpPr>
      </xdr:nvSpPr>
      <xdr:spPr>
        <a:xfrm>
          <a:off x="5981700" y="32004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455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456" name="Text Box 33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457" name="Text Box 34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458" name="Text Box 35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459" name="Text Box 3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460" name="文本框 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461" name="Text Box 38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462" name="Text Box 39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463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464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465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466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467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468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469" name="Text Box 33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470" name="Text Box 34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471" name="Text Box 35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472" name="Text Box 3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473" name="文本框 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474" name="Text Box 38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475" name="Text Box 39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476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477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478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479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480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481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482" name="Text Box 33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483" name="Text Box 34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484" name="Text Box 35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485" name="Text Box 3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486" name="文本框 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487" name="Text Box 38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488" name="Text Box 39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489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490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491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492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493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494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495" name="Text Box 33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496" name="Text Box 34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497" name="Text Box 35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498" name="Text Box 3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499" name="文本框 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500" name="Text Box 38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501" name="Text Box 39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02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03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04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05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06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07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08" name="Text Box 33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509" name="Text Box 34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510" name="Text Box 35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511" name="Text Box 3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512" name="文本框 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513" name="Text Box 38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514" name="Text Box 39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15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16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17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18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19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20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21" name="Text Box 33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522" name="Text Box 34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523" name="Text Box 35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524" name="Text Box 3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525" name="文本框 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526" name="Text Box 38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527" name="Text Box 39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28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29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30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31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32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33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34" name="Text Box 33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535" name="Text Box 34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536" name="Text Box 35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537" name="Text Box 3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538" name="文本框 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539" name="Text Box 38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540" name="Text Box 39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41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42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43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44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45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46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47" name="Text Box 33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548" name="Text Box 34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549" name="Text Box 35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550" name="Text Box 3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551" name="文本框 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552" name="Text Box 38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553" name="Text Box 39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54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55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56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57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58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59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60" name="Text Box 33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561" name="Text Box 34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562" name="Text Box 35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563" name="Text Box 3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564" name="文本框 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565" name="Text Box 38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566" name="Text Box 39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67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68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69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70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71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72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73" name="Text Box 33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574" name="Text Box 34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575" name="Text Box 35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576" name="Text Box 3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577" name="文本框 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578" name="Text Box 38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579" name="Text Box 39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80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81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82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83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84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85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86" name="Text Box 33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587" name="Text Box 34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588" name="Text Box 35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589" name="Text Box 3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590" name="文本框 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591" name="Text Box 38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592" name="Text Box 39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93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94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95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96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97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98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599" name="Text Box 33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600" name="Text Box 34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601" name="Text Box 35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602" name="Text Box 3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603" name="文本框 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604" name="Text Box 38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605" name="Text Box 39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606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607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608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609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610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09611" name="Text Box 6"/>
        <xdr:cNvSpPr txBox="1">
          <a:spLocks noChangeArrowheads="1"/>
        </xdr:cNvSpPr>
      </xdr:nvSpPr>
      <xdr:spPr>
        <a:xfrm>
          <a:off x="5981700" y="32004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09612" name="Text Box 33"/>
        <xdr:cNvSpPr txBox="1">
          <a:spLocks noChangeArrowheads="1"/>
        </xdr:cNvSpPr>
      </xdr:nvSpPr>
      <xdr:spPr>
        <a:xfrm>
          <a:off x="5981700" y="32004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09613" name="Text Box 34"/>
        <xdr:cNvSpPr txBox="1">
          <a:spLocks noChangeArrowheads="1"/>
        </xdr:cNvSpPr>
      </xdr:nvSpPr>
      <xdr:spPr>
        <a:xfrm>
          <a:off x="5981700" y="32004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09614" name="Text Box 35"/>
        <xdr:cNvSpPr txBox="1">
          <a:spLocks noChangeArrowheads="1"/>
        </xdr:cNvSpPr>
      </xdr:nvSpPr>
      <xdr:spPr>
        <a:xfrm>
          <a:off x="5981700" y="32004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09615" name="Text Box 36"/>
        <xdr:cNvSpPr txBox="1">
          <a:spLocks noChangeArrowheads="1"/>
        </xdr:cNvSpPr>
      </xdr:nvSpPr>
      <xdr:spPr>
        <a:xfrm>
          <a:off x="5981700" y="32004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09616" name="文本框 6"/>
        <xdr:cNvSpPr txBox="1">
          <a:spLocks noChangeArrowheads="1"/>
        </xdr:cNvSpPr>
      </xdr:nvSpPr>
      <xdr:spPr>
        <a:xfrm>
          <a:off x="5981700" y="32004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09617" name="Text Box 38"/>
        <xdr:cNvSpPr txBox="1">
          <a:spLocks noChangeArrowheads="1"/>
        </xdr:cNvSpPr>
      </xdr:nvSpPr>
      <xdr:spPr>
        <a:xfrm>
          <a:off x="5981700" y="32004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09618" name="Text Box 39"/>
        <xdr:cNvSpPr txBox="1">
          <a:spLocks noChangeArrowheads="1"/>
        </xdr:cNvSpPr>
      </xdr:nvSpPr>
      <xdr:spPr>
        <a:xfrm>
          <a:off x="5981700" y="32004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09619" name="Text Box 40"/>
        <xdr:cNvSpPr txBox="1">
          <a:spLocks noChangeArrowheads="1"/>
        </xdr:cNvSpPr>
      </xdr:nvSpPr>
      <xdr:spPr>
        <a:xfrm>
          <a:off x="5981700" y="32004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09620" name="Text Box 41"/>
        <xdr:cNvSpPr txBox="1">
          <a:spLocks noChangeArrowheads="1"/>
        </xdr:cNvSpPr>
      </xdr:nvSpPr>
      <xdr:spPr>
        <a:xfrm>
          <a:off x="5981700" y="32004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09621" name="Text Box 6"/>
        <xdr:cNvSpPr txBox="1">
          <a:spLocks noChangeArrowheads="1"/>
        </xdr:cNvSpPr>
      </xdr:nvSpPr>
      <xdr:spPr>
        <a:xfrm>
          <a:off x="5981700" y="32004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09622" name="Text Box 40"/>
        <xdr:cNvSpPr txBox="1">
          <a:spLocks noChangeArrowheads="1"/>
        </xdr:cNvSpPr>
      </xdr:nvSpPr>
      <xdr:spPr>
        <a:xfrm>
          <a:off x="5981700" y="32004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09623" name="Text Box 41"/>
        <xdr:cNvSpPr txBox="1">
          <a:spLocks noChangeArrowheads="1"/>
        </xdr:cNvSpPr>
      </xdr:nvSpPr>
      <xdr:spPr>
        <a:xfrm>
          <a:off x="5981700" y="32004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624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625" name="Text Box 33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626" name="Text Box 34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627" name="Text Box 35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628" name="Text Box 3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629" name="文本框 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630" name="Text Box 38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631" name="Text Box 39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632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633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634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635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636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637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9525</xdr:rowOff>
    </xdr:to>
    <xdr:sp macro="" textlink="">
      <xdr:nvSpPr>
        <xdr:cNvPr id="10709638" name="Text Box 33"/>
        <xdr:cNvSpPr txBox="1">
          <a:spLocks noChangeArrowheads="1"/>
        </xdr:cNvSpPr>
      </xdr:nvSpPr>
      <xdr:spPr>
        <a:xfrm>
          <a:off x="5981700" y="3200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639" name="Text Box 34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640" name="Text Box 35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641" name="Text Box 3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642" name="文本框 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643" name="Text Box 38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644" name="Text Box 39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645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646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647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648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649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650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651" name="Text Box 33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652" name="Text Box 34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653" name="Text Box 35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654" name="Text Box 3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655" name="文本框 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656" name="Text Box 38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657" name="Text Box 39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658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659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660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661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662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663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664" name="Text Box 33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665" name="Text Box 34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666" name="Text Box 35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667" name="Text Box 3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668" name="文本框 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669" name="Text Box 38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670" name="Text Box 39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671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672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673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674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675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676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677" name="Text Box 33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678" name="Text Box 34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679" name="Text Box 35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680" name="Text Box 3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681" name="文本框 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682" name="Text Box 38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683" name="Text Box 39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684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685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686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687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688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689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690" name="Text Box 33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691" name="Text Box 34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692" name="Text Box 35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693" name="Text Box 3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694" name="文本框 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695" name="Text Box 38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696" name="Text Box 39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697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698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699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700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701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702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703" name="Text Box 33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704" name="Text Box 34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705" name="Text Box 35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706" name="Text Box 3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707" name="文本框 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708" name="Text Box 38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709" name="Text Box 39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710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711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712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713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714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09715" name="Text Box 6"/>
        <xdr:cNvSpPr txBox="1">
          <a:spLocks noChangeArrowheads="1"/>
        </xdr:cNvSpPr>
      </xdr:nvSpPr>
      <xdr:spPr>
        <a:xfrm>
          <a:off x="5981700" y="32004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09716" name="Text Box 33"/>
        <xdr:cNvSpPr txBox="1">
          <a:spLocks noChangeArrowheads="1"/>
        </xdr:cNvSpPr>
      </xdr:nvSpPr>
      <xdr:spPr>
        <a:xfrm>
          <a:off x="5981700" y="32004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09717" name="Text Box 34"/>
        <xdr:cNvSpPr txBox="1">
          <a:spLocks noChangeArrowheads="1"/>
        </xdr:cNvSpPr>
      </xdr:nvSpPr>
      <xdr:spPr>
        <a:xfrm>
          <a:off x="5981700" y="32004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09718" name="Text Box 35"/>
        <xdr:cNvSpPr txBox="1">
          <a:spLocks noChangeArrowheads="1"/>
        </xdr:cNvSpPr>
      </xdr:nvSpPr>
      <xdr:spPr>
        <a:xfrm>
          <a:off x="5981700" y="32004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09719" name="Text Box 36"/>
        <xdr:cNvSpPr txBox="1">
          <a:spLocks noChangeArrowheads="1"/>
        </xdr:cNvSpPr>
      </xdr:nvSpPr>
      <xdr:spPr>
        <a:xfrm>
          <a:off x="5981700" y="32004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09720" name="文本框 6"/>
        <xdr:cNvSpPr txBox="1">
          <a:spLocks noChangeArrowheads="1"/>
        </xdr:cNvSpPr>
      </xdr:nvSpPr>
      <xdr:spPr>
        <a:xfrm>
          <a:off x="5981700" y="32004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09721" name="Text Box 38"/>
        <xdr:cNvSpPr txBox="1">
          <a:spLocks noChangeArrowheads="1"/>
        </xdr:cNvSpPr>
      </xdr:nvSpPr>
      <xdr:spPr>
        <a:xfrm>
          <a:off x="5981700" y="32004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09722" name="Text Box 39"/>
        <xdr:cNvSpPr txBox="1">
          <a:spLocks noChangeArrowheads="1"/>
        </xdr:cNvSpPr>
      </xdr:nvSpPr>
      <xdr:spPr>
        <a:xfrm>
          <a:off x="5981700" y="32004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09723" name="Text Box 40"/>
        <xdr:cNvSpPr txBox="1">
          <a:spLocks noChangeArrowheads="1"/>
        </xdr:cNvSpPr>
      </xdr:nvSpPr>
      <xdr:spPr>
        <a:xfrm>
          <a:off x="5981700" y="32004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09724" name="Text Box 41"/>
        <xdr:cNvSpPr txBox="1">
          <a:spLocks noChangeArrowheads="1"/>
        </xdr:cNvSpPr>
      </xdr:nvSpPr>
      <xdr:spPr>
        <a:xfrm>
          <a:off x="5981700" y="32004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09725" name="Text Box 6"/>
        <xdr:cNvSpPr txBox="1">
          <a:spLocks noChangeArrowheads="1"/>
        </xdr:cNvSpPr>
      </xdr:nvSpPr>
      <xdr:spPr>
        <a:xfrm>
          <a:off x="5981700" y="32004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09726" name="Text Box 40"/>
        <xdr:cNvSpPr txBox="1">
          <a:spLocks noChangeArrowheads="1"/>
        </xdr:cNvSpPr>
      </xdr:nvSpPr>
      <xdr:spPr>
        <a:xfrm>
          <a:off x="5981700" y="32004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09727" name="Text Box 41"/>
        <xdr:cNvSpPr txBox="1">
          <a:spLocks noChangeArrowheads="1"/>
        </xdr:cNvSpPr>
      </xdr:nvSpPr>
      <xdr:spPr>
        <a:xfrm>
          <a:off x="5981700" y="32004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728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729" name="Text Box 33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730" name="Text Box 34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731" name="Text Box 35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732" name="Text Box 3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733" name="文本框 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734" name="Text Box 38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735" name="Text Box 39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736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737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738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739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740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741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742" name="Text Box 33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743" name="Text Box 34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744" name="Text Box 35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745" name="Text Box 3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746" name="文本框 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747" name="Text Box 38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748" name="Text Box 39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749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750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751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752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753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754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755" name="Text Box 33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756" name="Text Box 34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757" name="Text Box 35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758" name="Text Box 3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759" name="文本框 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760" name="Text Box 38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761" name="Text Box 39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762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763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764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765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766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767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768" name="Text Box 33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769" name="Text Box 34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770" name="Text Box 35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771" name="Text Box 3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772" name="文本框 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773" name="Text Box 38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774" name="Text Box 39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775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776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777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778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779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780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781" name="Text Box 33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782" name="Text Box 34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783" name="Text Box 35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784" name="Text Box 3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785" name="文本框 6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786" name="Text Box 38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09787" name="Text Box 39"/>
        <xdr:cNvSpPr txBox="1">
          <a:spLocks noChangeArrowheads="1"/>
        </xdr:cNvSpPr>
      </xdr:nvSpPr>
      <xdr:spPr>
        <a:xfrm>
          <a:off x="5981700" y="320040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788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789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790" name="Text Box 6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791" name="Text Box 40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09792" name="Text Box 41"/>
        <xdr:cNvSpPr txBox="1">
          <a:spLocks noChangeArrowheads="1"/>
        </xdr:cNvSpPr>
      </xdr:nvSpPr>
      <xdr:spPr>
        <a:xfrm>
          <a:off x="5981700" y="32004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793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794" name="Text Box 33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795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796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797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798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799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800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801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802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803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804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805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806" name="Text Box 6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807" name="Text Box 33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808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809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810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811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812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813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814" name="Text Box 40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815" name="Text Box 41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816" name="Text Box 6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817" name="Text Box 40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818" name="Text Box 41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819" name="Text Box 6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820" name="Text Box 33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821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822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823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824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825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826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827" name="Text Box 40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828" name="Text Box 41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829" name="Text Box 6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830" name="Text Box 40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831" name="Text Box 41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832" name="Text Box 6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833" name="Text Box 33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834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835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836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837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838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839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840" name="Text Box 40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841" name="Text Box 41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842" name="Text Box 6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843" name="Text Box 40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844" name="Text Box 41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845" name="Text Box 6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846" name="Text Box 33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847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848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849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850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851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852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853" name="Text Box 40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854" name="Text Box 41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855" name="Text Box 6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856" name="Text Box 40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857" name="Text Box 41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858" name="Text Box 6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859" name="Text Box 33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860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861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862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863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864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865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866" name="Text Box 40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867" name="Text Box 41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868" name="Text Box 6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869" name="Text Box 40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122555</xdr:rowOff>
    </xdr:to>
    <xdr:sp macro="" textlink="">
      <xdr:nvSpPr>
        <xdr:cNvPr id="10709870" name="Text Box 41"/>
        <xdr:cNvSpPr txBox="1">
          <a:spLocks noChangeArrowheads="1"/>
        </xdr:cNvSpPr>
      </xdr:nvSpPr>
      <xdr:spPr>
        <a:xfrm>
          <a:off x="5981700" y="37052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871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872" name="Text Box 33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873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874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875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876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877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878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879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880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881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882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883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9</xdr:row>
      <xdr:rowOff>103505</xdr:rowOff>
    </xdr:to>
    <xdr:sp macro="" textlink="">
      <xdr:nvSpPr>
        <xdr:cNvPr id="10709884" name="Text Box 6"/>
        <xdr:cNvSpPr txBox="1">
          <a:spLocks noChangeArrowheads="1"/>
        </xdr:cNvSpPr>
      </xdr:nvSpPr>
      <xdr:spPr>
        <a:xfrm>
          <a:off x="5981700" y="3705225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9</xdr:row>
      <xdr:rowOff>103505</xdr:rowOff>
    </xdr:to>
    <xdr:sp macro="" textlink="">
      <xdr:nvSpPr>
        <xdr:cNvPr id="10709885" name="Text Box 33"/>
        <xdr:cNvSpPr txBox="1">
          <a:spLocks noChangeArrowheads="1"/>
        </xdr:cNvSpPr>
      </xdr:nvSpPr>
      <xdr:spPr>
        <a:xfrm>
          <a:off x="5981700" y="3705225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9</xdr:row>
      <xdr:rowOff>103505</xdr:rowOff>
    </xdr:to>
    <xdr:sp macro="" textlink="">
      <xdr:nvSpPr>
        <xdr:cNvPr id="10709886" name="Text Box 34"/>
        <xdr:cNvSpPr txBox="1">
          <a:spLocks noChangeArrowheads="1"/>
        </xdr:cNvSpPr>
      </xdr:nvSpPr>
      <xdr:spPr>
        <a:xfrm>
          <a:off x="5981700" y="3705225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9</xdr:row>
      <xdr:rowOff>103505</xdr:rowOff>
    </xdr:to>
    <xdr:sp macro="" textlink="">
      <xdr:nvSpPr>
        <xdr:cNvPr id="10709887" name="Text Box 35"/>
        <xdr:cNvSpPr txBox="1">
          <a:spLocks noChangeArrowheads="1"/>
        </xdr:cNvSpPr>
      </xdr:nvSpPr>
      <xdr:spPr>
        <a:xfrm>
          <a:off x="5981700" y="3705225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9</xdr:row>
      <xdr:rowOff>103505</xdr:rowOff>
    </xdr:to>
    <xdr:sp macro="" textlink="">
      <xdr:nvSpPr>
        <xdr:cNvPr id="10709888" name="Text Box 36"/>
        <xdr:cNvSpPr txBox="1">
          <a:spLocks noChangeArrowheads="1"/>
        </xdr:cNvSpPr>
      </xdr:nvSpPr>
      <xdr:spPr>
        <a:xfrm>
          <a:off x="5981700" y="3705225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9</xdr:row>
      <xdr:rowOff>103505</xdr:rowOff>
    </xdr:to>
    <xdr:sp macro="" textlink="">
      <xdr:nvSpPr>
        <xdr:cNvPr id="10709889" name="文本框 6"/>
        <xdr:cNvSpPr txBox="1">
          <a:spLocks noChangeArrowheads="1"/>
        </xdr:cNvSpPr>
      </xdr:nvSpPr>
      <xdr:spPr>
        <a:xfrm>
          <a:off x="5981700" y="3705225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9</xdr:row>
      <xdr:rowOff>103505</xdr:rowOff>
    </xdr:to>
    <xdr:sp macro="" textlink="">
      <xdr:nvSpPr>
        <xdr:cNvPr id="10709890" name="Text Box 38"/>
        <xdr:cNvSpPr txBox="1">
          <a:spLocks noChangeArrowheads="1"/>
        </xdr:cNvSpPr>
      </xdr:nvSpPr>
      <xdr:spPr>
        <a:xfrm>
          <a:off x="5981700" y="3705225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9</xdr:row>
      <xdr:rowOff>103505</xdr:rowOff>
    </xdr:to>
    <xdr:sp macro="" textlink="">
      <xdr:nvSpPr>
        <xdr:cNvPr id="10709891" name="Text Box 39"/>
        <xdr:cNvSpPr txBox="1">
          <a:spLocks noChangeArrowheads="1"/>
        </xdr:cNvSpPr>
      </xdr:nvSpPr>
      <xdr:spPr>
        <a:xfrm>
          <a:off x="5981700" y="3705225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9</xdr:row>
      <xdr:rowOff>103505</xdr:rowOff>
    </xdr:to>
    <xdr:sp macro="" textlink="">
      <xdr:nvSpPr>
        <xdr:cNvPr id="10709892" name="Text Box 40"/>
        <xdr:cNvSpPr txBox="1">
          <a:spLocks noChangeArrowheads="1"/>
        </xdr:cNvSpPr>
      </xdr:nvSpPr>
      <xdr:spPr>
        <a:xfrm>
          <a:off x="5981700" y="3705225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9</xdr:row>
      <xdr:rowOff>103505</xdr:rowOff>
    </xdr:to>
    <xdr:sp macro="" textlink="">
      <xdr:nvSpPr>
        <xdr:cNvPr id="10709893" name="Text Box 41"/>
        <xdr:cNvSpPr txBox="1">
          <a:spLocks noChangeArrowheads="1"/>
        </xdr:cNvSpPr>
      </xdr:nvSpPr>
      <xdr:spPr>
        <a:xfrm>
          <a:off x="5981700" y="3705225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9</xdr:row>
      <xdr:rowOff>103505</xdr:rowOff>
    </xdr:to>
    <xdr:sp macro="" textlink="">
      <xdr:nvSpPr>
        <xdr:cNvPr id="10709894" name="Text Box 6"/>
        <xdr:cNvSpPr txBox="1">
          <a:spLocks noChangeArrowheads="1"/>
        </xdr:cNvSpPr>
      </xdr:nvSpPr>
      <xdr:spPr>
        <a:xfrm>
          <a:off x="5981700" y="3705225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9</xdr:row>
      <xdr:rowOff>103505</xdr:rowOff>
    </xdr:to>
    <xdr:sp macro="" textlink="">
      <xdr:nvSpPr>
        <xdr:cNvPr id="10709895" name="Text Box 40"/>
        <xdr:cNvSpPr txBox="1">
          <a:spLocks noChangeArrowheads="1"/>
        </xdr:cNvSpPr>
      </xdr:nvSpPr>
      <xdr:spPr>
        <a:xfrm>
          <a:off x="5981700" y="3705225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9</xdr:row>
      <xdr:rowOff>103505</xdr:rowOff>
    </xdr:to>
    <xdr:sp macro="" textlink="">
      <xdr:nvSpPr>
        <xdr:cNvPr id="10709896" name="Text Box 41"/>
        <xdr:cNvSpPr txBox="1">
          <a:spLocks noChangeArrowheads="1"/>
        </xdr:cNvSpPr>
      </xdr:nvSpPr>
      <xdr:spPr>
        <a:xfrm>
          <a:off x="5981700" y="3705225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897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898" name="Text Box 33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899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900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901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902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903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904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905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906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907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908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909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910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9525</xdr:rowOff>
    </xdr:to>
    <xdr:sp macro="" textlink="">
      <xdr:nvSpPr>
        <xdr:cNvPr id="10709911" name="Text Box 33"/>
        <xdr:cNvSpPr txBox="1">
          <a:spLocks noChangeArrowheads="1"/>
        </xdr:cNvSpPr>
      </xdr:nvSpPr>
      <xdr:spPr>
        <a:xfrm>
          <a:off x="5981700" y="3705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912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913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914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915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916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917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918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919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920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921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922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923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924" name="Text Box 33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925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926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927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928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929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930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931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932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933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934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935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936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937" name="Text Box 33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938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939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940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941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942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943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944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945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946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947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948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949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950" name="Text Box 33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951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952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953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954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955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956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957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958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959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960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961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962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963" name="Text Box 33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964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965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966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967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968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969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970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971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972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973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974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975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976" name="Text Box 33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977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978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979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980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981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9982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983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984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985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986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09987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9</xdr:row>
      <xdr:rowOff>103505</xdr:rowOff>
    </xdr:to>
    <xdr:sp macro="" textlink="">
      <xdr:nvSpPr>
        <xdr:cNvPr id="10709988" name="Text Box 6"/>
        <xdr:cNvSpPr txBox="1">
          <a:spLocks noChangeArrowheads="1"/>
        </xdr:cNvSpPr>
      </xdr:nvSpPr>
      <xdr:spPr>
        <a:xfrm>
          <a:off x="5981700" y="3705225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9</xdr:row>
      <xdr:rowOff>103505</xdr:rowOff>
    </xdr:to>
    <xdr:sp macro="" textlink="">
      <xdr:nvSpPr>
        <xdr:cNvPr id="10709989" name="Text Box 33"/>
        <xdr:cNvSpPr txBox="1">
          <a:spLocks noChangeArrowheads="1"/>
        </xdr:cNvSpPr>
      </xdr:nvSpPr>
      <xdr:spPr>
        <a:xfrm>
          <a:off x="5981700" y="3705225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9</xdr:row>
      <xdr:rowOff>103505</xdr:rowOff>
    </xdr:to>
    <xdr:sp macro="" textlink="">
      <xdr:nvSpPr>
        <xdr:cNvPr id="10709990" name="Text Box 34"/>
        <xdr:cNvSpPr txBox="1">
          <a:spLocks noChangeArrowheads="1"/>
        </xdr:cNvSpPr>
      </xdr:nvSpPr>
      <xdr:spPr>
        <a:xfrm>
          <a:off x="5981700" y="3705225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9</xdr:row>
      <xdr:rowOff>103505</xdr:rowOff>
    </xdr:to>
    <xdr:sp macro="" textlink="">
      <xdr:nvSpPr>
        <xdr:cNvPr id="10709991" name="Text Box 35"/>
        <xdr:cNvSpPr txBox="1">
          <a:spLocks noChangeArrowheads="1"/>
        </xdr:cNvSpPr>
      </xdr:nvSpPr>
      <xdr:spPr>
        <a:xfrm>
          <a:off x="5981700" y="3705225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9</xdr:row>
      <xdr:rowOff>103505</xdr:rowOff>
    </xdr:to>
    <xdr:sp macro="" textlink="">
      <xdr:nvSpPr>
        <xdr:cNvPr id="10709992" name="Text Box 36"/>
        <xdr:cNvSpPr txBox="1">
          <a:spLocks noChangeArrowheads="1"/>
        </xdr:cNvSpPr>
      </xdr:nvSpPr>
      <xdr:spPr>
        <a:xfrm>
          <a:off x="5981700" y="3705225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9</xdr:row>
      <xdr:rowOff>103505</xdr:rowOff>
    </xdr:to>
    <xdr:sp macro="" textlink="">
      <xdr:nvSpPr>
        <xdr:cNvPr id="10709993" name="文本框 6"/>
        <xdr:cNvSpPr txBox="1">
          <a:spLocks noChangeArrowheads="1"/>
        </xdr:cNvSpPr>
      </xdr:nvSpPr>
      <xdr:spPr>
        <a:xfrm>
          <a:off x="5981700" y="3705225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9</xdr:row>
      <xdr:rowOff>103505</xdr:rowOff>
    </xdr:to>
    <xdr:sp macro="" textlink="">
      <xdr:nvSpPr>
        <xdr:cNvPr id="10709994" name="Text Box 38"/>
        <xdr:cNvSpPr txBox="1">
          <a:spLocks noChangeArrowheads="1"/>
        </xdr:cNvSpPr>
      </xdr:nvSpPr>
      <xdr:spPr>
        <a:xfrm>
          <a:off x="5981700" y="3705225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9</xdr:row>
      <xdr:rowOff>103505</xdr:rowOff>
    </xdr:to>
    <xdr:sp macro="" textlink="">
      <xdr:nvSpPr>
        <xdr:cNvPr id="10709995" name="Text Box 39"/>
        <xdr:cNvSpPr txBox="1">
          <a:spLocks noChangeArrowheads="1"/>
        </xdr:cNvSpPr>
      </xdr:nvSpPr>
      <xdr:spPr>
        <a:xfrm>
          <a:off x="5981700" y="3705225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9</xdr:row>
      <xdr:rowOff>103505</xdr:rowOff>
    </xdr:to>
    <xdr:sp macro="" textlink="">
      <xdr:nvSpPr>
        <xdr:cNvPr id="10709996" name="Text Box 40"/>
        <xdr:cNvSpPr txBox="1">
          <a:spLocks noChangeArrowheads="1"/>
        </xdr:cNvSpPr>
      </xdr:nvSpPr>
      <xdr:spPr>
        <a:xfrm>
          <a:off x="5981700" y="3705225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9</xdr:row>
      <xdr:rowOff>103505</xdr:rowOff>
    </xdr:to>
    <xdr:sp macro="" textlink="">
      <xdr:nvSpPr>
        <xdr:cNvPr id="10709997" name="Text Box 41"/>
        <xdr:cNvSpPr txBox="1">
          <a:spLocks noChangeArrowheads="1"/>
        </xdr:cNvSpPr>
      </xdr:nvSpPr>
      <xdr:spPr>
        <a:xfrm>
          <a:off x="5981700" y="3705225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9</xdr:row>
      <xdr:rowOff>103505</xdr:rowOff>
    </xdr:to>
    <xdr:sp macro="" textlink="">
      <xdr:nvSpPr>
        <xdr:cNvPr id="10709998" name="Text Box 6"/>
        <xdr:cNvSpPr txBox="1">
          <a:spLocks noChangeArrowheads="1"/>
        </xdr:cNvSpPr>
      </xdr:nvSpPr>
      <xdr:spPr>
        <a:xfrm>
          <a:off x="5981700" y="3705225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9</xdr:row>
      <xdr:rowOff>103505</xdr:rowOff>
    </xdr:to>
    <xdr:sp macro="" textlink="">
      <xdr:nvSpPr>
        <xdr:cNvPr id="10709999" name="Text Box 40"/>
        <xdr:cNvSpPr txBox="1">
          <a:spLocks noChangeArrowheads="1"/>
        </xdr:cNvSpPr>
      </xdr:nvSpPr>
      <xdr:spPr>
        <a:xfrm>
          <a:off x="5981700" y="3705225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9</xdr:row>
      <xdr:rowOff>103505</xdr:rowOff>
    </xdr:to>
    <xdr:sp macro="" textlink="">
      <xdr:nvSpPr>
        <xdr:cNvPr id="10710000" name="Text Box 41"/>
        <xdr:cNvSpPr txBox="1">
          <a:spLocks noChangeArrowheads="1"/>
        </xdr:cNvSpPr>
      </xdr:nvSpPr>
      <xdr:spPr>
        <a:xfrm>
          <a:off x="5981700" y="3705225"/>
          <a:ext cx="381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10001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10002" name="Text Box 33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003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004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005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006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007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008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10009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10010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10011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10012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10013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10014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10015" name="Text Box 33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016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017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018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019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020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021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10022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10023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10024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10025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10026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10027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10028" name="Text Box 33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029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030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031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032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033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034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10035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10036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10037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10038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10039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10040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10041" name="Text Box 33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042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043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044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045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046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047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10048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10049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10050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10051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10052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10053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10054" name="Text Box 33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055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056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057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058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059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060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10061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10062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10063" name="Text Box 6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10064" name="Text Box 40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</xdr:row>
      <xdr:rowOff>103505</xdr:rowOff>
    </xdr:to>
    <xdr:sp macro="" textlink="">
      <xdr:nvSpPr>
        <xdr:cNvPr id="10710065" name="Text Box 41"/>
        <xdr:cNvSpPr txBox="1">
          <a:spLocks noChangeArrowheads="1"/>
        </xdr:cNvSpPr>
      </xdr:nvSpPr>
      <xdr:spPr>
        <a:xfrm>
          <a:off x="5981700" y="37052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066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067" name="Text Box 33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068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069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070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071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072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073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074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075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076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077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078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079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080" name="Text Box 33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081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082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083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084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085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086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087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088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089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090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091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092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093" name="Text Box 33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094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095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096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097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098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099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100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101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102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103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104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105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106" name="Text Box 33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107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108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109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110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111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112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113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114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115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116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117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118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119" name="Text Box 33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120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121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122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123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124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125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126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127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128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129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130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131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132" name="Text Box 33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133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134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135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136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137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138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139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140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141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142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143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144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145" name="Text Box 33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146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147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148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149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150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151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152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153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154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155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156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0157" name="Text Box 6"/>
        <xdr:cNvSpPr txBox="1">
          <a:spLocks noChangeArrowheads="1"/>
        </xdr:cNvSpPr>
      </xdr:nvSpPr>
      <xdr:spPr>
        <a:xfrm>
          <a:off x="5981700" y="370522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0158" name="Text Box 33"/>
        <xdr:cNvSpPr txBox="1">
          <a:spLocks noChangeArrowheads="1"/>
        </xdr:cNvSpPr>
      </xdr:nvSpPr>
      <xdr:spPr>
        <a:xfrm>
          <a:off x="5981700" y="370522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0159" name="Text Box 34"/>
        <xdr:cNvSpPr txBox="1">
          <a:spLocks noChangeArrowheads="1"/>
        </xdr:cNvSpPr>
      </xdr:nvSpPr>
      <xdr:spPr>
        <a:xfrm>
          <a:off x="5981700" y="370522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0160" name="Text Box 35"/>
        <xdr:cNvSpPr txBox="1">
          <a:spLocks noChangeArrowheads="1"/>
        </xdr:cNvSpPr>
      </xdr:nvSpPr>
      <xdr:spPr>
        <a:xfrm>
          <a:off x="5981700" y="370522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0161" name="Text Box 36"/>
        <xdr:cNvSpPr txBox="1">
          <a:spLocks noChangeArrowheads="1"/>
        </xdr:cNvSpPr>
      </xdr:nvSpPr>
      <xdr:spPr>
        <a:xfrm>
          <a:off x="5981700" y="370522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0162" name="文本框 6"/>
        <xdr:cNvSpPr txBox="1">
          <a:spLocks noChangeArrowheads="1"/>
        </xdr:cNvSpPr>
      </xdr:nvSpPr>
      <xdr:spPr>
        <a:xfrm>
          <a:off x="5981700" y="370522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0163" name="Text Box 38"/>
        <xdr:cNvSpPr txBox="1">
          <a:spLocks noChangeArrowheads="1"/>
        </xdr:cNvSpPr>
      </xdr:nvSpPr>
      <xdr:spPr>
        <a:xfrm>
          <a:off x="5981700" y="370522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0164" name="Text Box 39"/>
        <xdr:cNvSpPr txBox="1">
          <a:spLocks noChangeArrowheads="1"/>
        </xdr:cNvSpPr>
      </xdr:nvSpPr>
      <xdr:spPr>
        <a:xfrm>
          <a:off x="5981700" y="370522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0165" name="Text Box 40"/>
        <xdr:cNvSpPr txBox="1">
          <a:spLocks noChangeArrowheads="1"/>
        </xdr:cNvSpPr>
      </xdr:nvSpPr>
      <xdr:spPr>
        <a:xfrm>
          <a:off x="5981700" y="370522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0166" name="Text Box 41"/>
        <xdr:cNvSpPr txBox="1">
          <a:spLocks noChangeArrowheads="1"/>
        </xdr:cNvSpPr>
      </xdr:nvSpPr>
      <xdr:spPr>
        <a:xfrm>
          <a:off x="5981700" y="370522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0167" name="Text Box 6"/>
        <xdr:cNvSpPr txBox="1">
          <a:spLocks noChangeArrowheads="1"/>
        </xdr:cNvSpPr>
      </xdr:nvSpPr>
      <xdr:spPr>
        <a:xfrm>
          <a:off x="5981700" y="370522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0168" name="Text Box 40"/>
        <xdr:cNvSpPr txBox="1">
          <a:spLocks noChangeArrowheads="1"/>
        </xdr:cNvSpPr>
      </xdr:nvSpPr>
      <xdr:spPr>
        <a:xfrm>
          <a:off x="5981700" y="370522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0169" name="Text Box 41"/>
        <xdr:cNvSpPr txBox="1">
          <a:spLocks noChangeArrowheads="1"/>
        </xdr:cNvSpPr>
      </xdr:nvSpPr>
      <xdr:spPr>
        <a:xfrm>
          <a:off x="5981700" y="370522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170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171" name="Text Box 33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172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173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174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175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176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177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178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179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180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181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182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183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9525</xdr:rowOff>
    </xdr:to>
    <xdr:sp macro="" textlink="">
      <xdr:nvSpPr>
        <xdr:cNvPr id="10710184" name="Text Box 33"/>
        <xdr:cNvSpPr txBox="1">
          <a:spLocks noChangeArrowheads="1"/>
        </xdr:cNvSpPr>
      </xdr:nvSpPr>
      <xdr:spPr>
        <a:xfrm>
          <a:off x="5981700" y="3705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185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186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187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188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189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190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191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192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193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194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195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196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197" name="Text Box 33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198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199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200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201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202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203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204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205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206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207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208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209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210" name="Text Box 33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211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212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213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214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215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216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217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218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219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220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221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222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223" name="Text Box 33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224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225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226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227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228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229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230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231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232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233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234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235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236" name="Text Box 33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237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238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239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240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241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242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243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244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245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246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247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248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249" name="Text Box 33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250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251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252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253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254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255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256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257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258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259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260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0261" name="Text Box 6"/>
        <xdr:cNvSpPr txBox="1">
          <a:spLocks noChangeArrowheads="1"/>
        </xdr:cNvSpPr>
      </xdr:nvSpPr>
      <xdr:spPr>
        <a:xfrm>
          <a:off x="5981700" y="370522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0262" name="Text Box 33"/>
        <xdr:cNvSpPr txBox="1">
          <a:spLocks noChangeArrowheads="1"/>
        </xdr:cNvSpPr>
      </xdr:nvSpPr>
      <xdr:spPr>
        <a:xfrm>
          <a:off x="5981700" y="370522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0263" name="Text Box 34"/>
        <xdr:cNvSpPr txBox="1">
          <a:spLocks noChangeArrowheads="1"/>
        </xdr:cNvSpPr>
      </xdr:nvSpPr>
      <xdr:spPr>
        <a:xfrm>
          <a:off x="5981700" y="370522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0264" name="Text Box 35"/>
        <xdr:cNvSpPr txBox="1">
          <a:spLocks noChangeArrowheads="1"/>
        </xdr:cNvSpPr>
      </xdr:nvSpPr>
      <xdr:spPr>
        <a:xfrm>
          <a:off x="5981700" y="370522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0265" name="Text Box 36"/>
        <xdr:cNvSpPr txBox="1">
          <a:spLocks noChangeArrowheads="1"/>
        </xdr:cNvSpPr>
      </xdr:nvSpPr>
      <xdr:spPr>
        <a:xfrm>
          <a:off x="5981700" y="370522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0266" name="文本框 6"/>
        <xdr:cNvSpPr txBox="1">
          <a:spLocks noChangeArrowheads="1"/>
        </xdr:cNvSpPr>
      </xdr:nvSpPr>
      <xdr:spPr>
        <a:xfrm>
          <a:off x="5981700" y="370522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0267" name="Text Box 38"/>
        <xdr:cNvSpPr txBox="1">
          <a:spLocks noChangeArrowheads="1"/>
        </xdr:cNvSpPr>
      </xdr:nvSpPr>
      <xdr:spPr>
        <a:xfrm>
          <a:off x="5981700" y="370522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0268" name="Text Box 39"/>
        <xdr:cNvSpPr txBox="1">
          <a:spLocks noChangeArrowheads="1"/>
        </xdr:cNvSpPr>
      </xdr:nvSpPr>
      <xdr:spPr>
        <a:xfrm>
          <a:off x="5981700" y="370522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0269" name="Text Box 40"/>
        <xdr:cNvSpPr txBox="1">
          <a:spLocks noChangeArrowheads="1"/>
        </xdr:cNvSpPr>
      </xdr:nvSpPr>
      <xdr:spPr>
        <a:xfrm>
          <a:off x="5981700" y="370522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0270" name="Text Box 41"/>
        <xdr:cNvSpPr txBox="1">
          <a:spLocks noChangeArrowheads="1"/>
        </xdr:cNvSpPr>
      </xdr:nvSpPr>
      <xdr:spPr>
        <a:xfrm>
          <a:off x="5981700" y="370522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0271" name="Text Box 6"/>
        <xdr:cNvSpPr txBox="1">
          <a:spLocks noChangeArrowheads="1"/>
        </xdr:cNvSpPr>
      </xdr:nvSpPr>
      <xdr:spPr>
        <a:xfrm>
          <a:off x="5981700" y="370522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0272" name="Text Box 40"/>
        <xdr:cNvSpPr txBox="1">
          <a:spLocks noChangeArrowheads="1"/>
        </xdr:cNvSpPr>
      </xdr:nvSpPr>
      <xdr:spPr>
        <a:xfrm>
          <a:off x="5981700" y="370522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0273" name="Text Box 41"/>
        <xdr:cNvSpPr txBox="1">
          <a:spLocks noChangeArrowheads="1"/>
        </xdr:cNvSpPr>
      </xdr:nvSpPr>
      <xdr:spPr>
        <a:xfrm>
          <a:off x="5981700" y="370522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274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275" name="Text Box 33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276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277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278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279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280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281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282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283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284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285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286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287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288" name="Text Box 33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289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290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291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292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293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294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295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296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297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298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299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300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301" name="Text Box 33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302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303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304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305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306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307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308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309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310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311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312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313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314" name="Text Box 33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315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316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317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318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319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320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321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322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323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324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325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326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327" name="Text Box 33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328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329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330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331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332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333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334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335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336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337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338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339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340" name="Text Box 33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341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342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343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344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345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346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347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348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349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350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351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352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353" name="Text Box 33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354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355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356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357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358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359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360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361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362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363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364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365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366" name="Text Box 33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367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368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369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370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371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372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373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374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375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376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377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378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379" name="Text Box 33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380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381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382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383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384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385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386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387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388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389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390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391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392" name="Text Box 33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393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394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395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396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397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398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399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400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401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402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403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404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405" name="Text Box 33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406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407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408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409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410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411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412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413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414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415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416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417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418" name="Text Box 33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419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420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421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422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423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424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425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426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427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428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429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0430" name="Text Box 6"/>
        <xdr:cNvSpPr txBox="1">
          <a:spLocks noChangeArrowheads="1"/>
        </xdr:cNvSpPr>
      </xdr:nvSpPr>
      <xdr:spPr>
        <a:xfrm>
          <a:off x="5981700" y="370522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0431" name="Text Box 33"/>
        <xdr:cNvSpPr txBox="1">
          <a:spLocks noChangeArrowheads="1"/>
        </xdr:cNvSpPr>
      </xdr:nvSpPr>
      <xdr:spPr>
        <a:xfrm>
          <a:off x="5981700" y="370522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0432" name="Text Box 34"/>
        <xdr:cNvSpPr txBox="1">
          <a:spLocks noChangeArrowheads="1"/>
        </xdr:cNvSpPr>
      </xdr:nvSpPr>
      <xdr:spPr>
        <a:xfrm>
          <a:off x="5981700" y="370522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0433" name="Text Box 35"/>
        <xdr:cNvSpPr txBox="1">
          <a:spLocks noChangeArrowheads="1"/>
        </xdr:cNvSpPr>
      </xdr:nvSpPr>
      <xdr:spPr>
        <a:xfrm>
          <a:off x="5981700" y="370522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0434" name="Text Box 36"/>
        <xdr:cNvSpPr txBox="1">
          <a:spLocks noChangeArrowheads="1"/>
        </xdr:cNvSpPr>
      </xdr:nvSpPr>
      <xdr:spPr>
        <a:xfrm>
          <a:off x="5981700" y="370522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0435" name="文本框 6"/>
        <xdr:cNvSpPr txBox="1">
          <a:spLocks noChangeArrowheads="1"/>
        </xdr:cNvSpPr>
      </xdr:nvSpPr>
      <xdr:spPr>
        <a:xfrm>
          <a:off x="5981700" y="370522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0436" name="Text Box 38"/>
        <xdr:cNvSpPr txBox="1">
          <a:spLocks noChangeArrowheads="1"/>
        </xdr:cNvSpPr>
      </xdr:nvSpPr>
      <xdr:spPr>
        <a:xfrm>
          <a:off x="5981700" y="370522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0437" name="Text Box 39"/>
        <xdr:cNvSpPr txBox="1">
          <a:spLocks noChangeArrowheads="1"/>
        </xdr:cNvSpPr>
      </xdr:nvSpPr>
      <xdr:spPr>
        <a:xfrm>
          <a:off x="5981700" y="370522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0438" name="Text Box 40"/>
        <xdr:cNvSpPr txBox="1">
          <a:spLocks noChangeArrowheads="1"/>
        </xdr:cNvSpPr>
      </xdr:nvSpPr>
      <xdr:spPr>
        <a:xfrm>
          <a:off x="5981700" y="370522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0439" name="Text Box 41"/>
        <xdr:cNvSpPr txBox="1">
          <a:spLocks noChangeArrowheads="1"/>
        </xdr:cNvSpPr>
      </xdr:nvSpPr>
      <xdr:spPr>
        <a:xfrm>
          <a:off x="5981700" y="370522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0440" name="Text Box 6"/>
        <xdr:cNvSpPr txBox="1">
          <a:spLocks noChangeArrowheads="1"/>
        </xdr:cNvSpPr>
      </xdr:nvSpPr>
      <xdr:spPr>
        <a:xfrm>
          <a:off x="5981700" y="370522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0441" name="Text Box 40"/>
        <xdr:cNvSpPr txBox="1">
          <a:spLocks noChangeArrowheads="1"/>
        </xdr:cNvSpPr>
      </xdr:nvSpPr>
      <xdr:spPr>
        <a:xfrm>
          <a:off x="5981700" y="370522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0442" name="Text Box 41"/>
        <xdr:cNvSpPr txBox="1">
          <a:spLocks noChangeArrowheads="1"/>
        </xdr:cNvSpPr>
      </xdr:nvSpPr>
      <xdr:spPr>
        <a:xfrm>
          <a:off x="5981700" y="370522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443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444" name="Text Box 33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445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446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447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448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449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450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451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452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453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454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455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456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9525</xdr:rowOff>
    </xdr:to>
    <xdr:sp macro="" textlink="">
      <xdr:nvSpPr>
        <xdr:cNvPr id="10710457" name="Text Box 33"/>
        <xdr:cNvSpPr txBox="1">
          <a:spLocks noChangeArrowheads="1"/>
        </xdr:cNvSpPr>
      </xdr:nvSpPr>
      <xdr:spPr>
        <a:xfrm>
          <a:off x="5981700" y="3705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458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459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460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461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462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463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464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465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466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467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468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469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470" name="Text Box 33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471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472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473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474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475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476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477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478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479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480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481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482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483" name="Text Box 33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484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485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486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487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488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489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490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491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492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493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494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495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496" name="Text Box 33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497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498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499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500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501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502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503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504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505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506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507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508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509" name="Text Box 33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510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511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512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513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514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515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516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517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518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519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520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521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522" name="Text Box 33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523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524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525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526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527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528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529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530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531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532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533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0534" name="Text Box 6"/>
        <xdr:cNvSpPr txBox="1">
          <a:spLocks noChangeArrowheads="1"/>
        </xdr:cNvSpPr>
      </xdr:nvSpPr>
      <xdr:spPr>
        <a:xfrm>
          <a:off x="5981700" y="370522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0535" name="Text Box 33"/>
        <xdr:cNvSpPr txBox="1">
          <a:spLocks noChangeArrowheads="1"/>
        </xdr:cNvSpPr>
      </xdr:nvSpPr>
      <xdr:spPr>
        <a:xfrm>
          <a:off x="5981700" y="370522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0536" name="Text Box 34"/>
        <xdr:cNvSpPr txBox="1">
          <a:spLocks noChangeArrowheads="1"/>
        </xdr:cNvSpPr>
      </xdr:nvSpPr>
      <xdr:spPr>
        <a:xfrm>
          <a:off x="5981700" y="370522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0537" name="Text Box 35"/>
        <xdr:cNvSpPr txBox="1">
          <a:spLocks noChangeArrowheads="1"/>
        </xdr:cNvSpPr>
      </xdr:nvSpPr>
      <xdr:spPr>
        <a:xfrm>
          <a:off x="5981700" y="370522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0538" name="Text Box 36"/>
        <xdr:cNvSpPr txBox="1">
          <a:spLocks noChangeArrowheads="1"/>
        </xdr:cNvSpPr>
      </xdr:nvSpPr>
      <xdr:spPr>
        <a:xfrm>
          <a:off x="5981700" y="370522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0539" name="文本框 6"/>
        <xdr:cNvSpPr txBox="1">
          <a:spLocks noChangeArrowheads="1"/>
        </xdr:cNvSpPr>
      </xdr:nvSpPr>
      <xdr:spPr>
        <a:xfrm>
          <a:off x="5981700" y="370522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0540" name="Text Box 38"/>
        <xdr:cNvSpPr txBox="1">
          <a:spLocks noChangeArrowheads="1"/>
        </xdr:cNvSpPr>
      </xdr:nvSpPr>
      <xdr:spPr>
        <a:xfrm>
          <a:off x="5981700" y="370522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0541" name="Text Box 39"/>
        <xdr:cNvSpPr txBox="1">
          <a:spLocks noChangeArrowheads="1"/>
        </xdr:cNvSpPr>
      </xdr:nvSpPr>
      <xdr:spPr>
        <a:xfrm>
          <a:off x="5981700" y="370522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0542" name="Text Box 40"/>
        <xdr:cNvSpPr txBox="1">
          <a:spLocks noChangeArrowheads="1"/>
        </xdr:cNvSpPr>
      </xdr:nvSpPr>
      <xdr:spPr>
        <a:xfrm>
          <a:off x="5981700" y="370522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0543" name="Text Box 41"/>
        <xdr:cNvSpPr txBox="1">
          <a:spLocks noChangeArrowheads="1"/>
        </xdr:cNvSpPr>
      </xdr:nvSpPr>
      <xdr:spPr>
        <a:xfrm>
          <a:off x="5981700" y="370522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0544" name="Text Box 6"/>
        <xdr:cNvSpPr txBox="1">
          <a:spLocks noChangeArrowheads="1"/>
        </xdr:cNvSpPr>
      </xdr:nvSpPr>
      <xdr:spPr>
        <a:xfrm>
          <a:off x="5981700" y="370522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0545" name="Text Box 40"/>
        <xdr:cNvSpPr txBox="1">
          <a:spLocks noChangeArrowheads="1"/>
        </xdr:cNvSpPr>
      </xdr:nvSpPr>
      <xdr:spPr>
        <a:xfrm>
          <a:off x="5981700" y="370522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0546" name="Text Box 41"/>
        <xdr:cNvSpPr txBox="1">
          <a:spLocks noChangeArrowheads="1"/>
        </xdr:cNvSpPr>
      </xdr:nvSpPr>
      <xdr:spPr>
        <a:xfrm>
          <a:off x="5981700" y="370522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547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548" name="Text Box 33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549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550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551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552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553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554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555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556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557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558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559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560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561" name="Text Box 33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562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563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564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565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566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567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568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569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570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571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572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573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574" name="Text Box 33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575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576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577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578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579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580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581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582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583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584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585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586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587" name="Text Box 33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588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589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590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591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592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593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594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595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596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597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598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599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600" name="Text Box 33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601" name="Text Box 34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602" name="Text Box 35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603" name="Text Box 3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604" name="文本框 6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605" name="Text Box 38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0606" name="Text Box 39"/>
        <xdr:cNvSpPr txBox="1">
          <a:spLocks noChangeArrowheads="1"/>
        </xdr:cNvSpPr>
      </xdr:nvSpPr>
      <xdr:spPr>
        <a:xfrm>
          <a:off x="5981700" y="37052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607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608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609" name="Text Box 6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610" name="Text Box 40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0611" name="Text Box 41"/>
        <xdr:cNvSpPr txBox="1">
          <a:spLocks noChangeArrowheads="1"/>
        </xdr:cNvSpPr>
      </xdr:nvSpPr>
      <xdr:spPr>
        <a:xfrm>
          <a:off x="5981700" y="37052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05902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05903" name="Text Box 33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5904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5905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5906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5907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5908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5909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05910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05911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05912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05913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05914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05915" name="Text Box 6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05916" name="Text Box 33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5917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5918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05919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040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041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042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043" name="Text Box 40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044" name="Text Box 41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045" name="Text Box 6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046" name="Text Box 40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047" name="Text Box 41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048" name="Text Box 6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049" name="Text Box 33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050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051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052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053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054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055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056" name="Text Box 40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057" name="Text Box 41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058" name="Text Box 6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059" name="Text Box 40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060" name="Text Box 41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061" name="Text Box 6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062" name="Text Box 33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063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064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065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066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067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068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069" name="Text Box 40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070" name="Text Box 41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071" name="Text Box 6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072" name="Text Box 40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073" name="Text Box 41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074" name="Text Box 6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075" name="Text Box 33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076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077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078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079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080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081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082" name="Text Box 40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083" name="Text Box 41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084" name="Text Box 6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085" name="Text Box 40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086" name="Text Box 41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087" name="Text Box 6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088" name="Text Box 33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089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090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091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092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093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094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095" name="Text Box 40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096" name="Text Box 41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097" name="Text Box 6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098" name="Text Box 40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099" name="Text Box 41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100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101" name="Text Box 33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102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103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104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105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106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107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108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109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110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111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112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351155</xdr:rowOff>
    </xdr:to>
    <xdr:sp macro="" textlink="">
      <xdr:nvSpPr>
        <xdr:cNvPr id="10711113" name="Text Box 6"/>
        <xdr:cNvSpPr txBox="1">
          <a:spLocks noChangeArrowheads="1"/>
        </xdr:cNvSpPr>
      </xdr:nvSpPr>
      <xdr:spPr>
        <a:xfrm>
          <a:off x="6019800" y="3638550"/>
          <a:ext cx="38100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351155</xdr:rowOff>
    </xdr:to>
    <xdr:sp macro="" textlink="">
      <xdr:nvSpPr>
        <xdr:cNvPr id="10711114" name="Text Box 33"/>
        <xdr:cNvSpPr txBox="1">
          <a:spLocks noChangeArrowheads="1"/>
        </xdr:cNvSpPr>
      </xdr:nvSpPr>
      <xdr:spPr>
        <a:xfrm>
          <a:off x="6019800" y="3638550"/>
          <a:ext cx="38100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351155</xdr:rowOff>
    </xdr:to>
    <xdr:sp macro="" textlink="">
      <xdr:nvSpPr>
        <xdr:cNvPr id="10711115" name="Text Box 34"/>
        <xdr:cNvSpPr txBox="1">
          <a:spLocks noChangeArrowheads="1"/>
        </xdr:cNvSpPr>
      </xdr:nvSpPr>
      <xdr:spPr>
        <a:xfrm>
          <a:off x="6019800" y="3638550"/>
          <a:ext cx="38100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351155</xdr:rowOff>
    </xdr:to>
    <xdr:sp macro="" textlink="">
      <xdr:nvSpPr>
        <xdr:cNvPr id="10711116" name="Text Box 35"/>
        <xdr:cNvSpPr txBox="1">
          <a:spLocks noChangeArrowheads="1"/>
        </xdr:cNvSpPr>
      </xdr:nvSpPr>
      <xdr:spPr>
        <a:xfrm>
          <a:off x="6019800" y="3638550"/>
          <a:ext cx="38100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351155</xdr:rowOff>
    </xdr:to>
    <xdr:sp macro="" textlink="">
      <xdr:nvSpPr>
        <xdr:cNvPr id="10711117" name="Text Box 36"/>
        <xdr:cNvSpPr txBox="1">
          <a:spLocks noChangeArrowheads="1"/>
        </xdr:cNvSpPr>
      </xdr:nvSpPr>
      <xdr:spPr>
        <a:xfrm>
          <a:off x="6019800" y="3638550"/>
          <a:ext cx="38100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351155</xdr:rowOff>
    </xdr:to>
    <xdr:sp macro="" textlink="">
      <xdr:nvSpPr>
        <xdr:cNvPr id="10711118" name="文本框 6"/>
        <xdr:cNvSpPr txBox="1">
          <a:spLocks noChangeArrowheads="1"/>
        </xdr:cNvSpPr>
      </xdr:nvSpPr>
      <xdr:spPr>
        <a:xfrm>
          <a:off x="6019800" y="3638550"/>
          <a:ext cx="38100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351155</xdr:rowOff>
    </xdr:to>
    <xdr:sp macro="" textlink="">
      <xdr:nvSpPr>
        <xdr:cNvPr id="10711119" name="Text Box 38"/>
        <xdr:cNvSpPr txBox="1">
          <a:spLocks noChangeArrowheads="1"/>
        </xdr:cNvSpPr>
      </xdr:nvSpPr>
      <xdr:spPr>
        <a:xfrm>
          <a:off x="6019800" y="3638550"/>
          <a:ext cx="38100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351155</xdr:rowOff>
    </xdr:to>
    <xdr:sp macro="" textlink="">
      <xdr:nvSpPr>
        <xdr:cNvPr id="10711120" name="Text Box 39"/>
        <xdr:cNvSpPr txBox="1">
          <a:spLocks noChangeArrowheads="1"/>
        </xdr:cNvSpPr>
      </xdr:nvSpPr>
      <xdr:spPr>
        <a:xfrm>
          <a:off x="6019800" y="3638550"/>
          <a:ext cx="38100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351155</xdr:rowOff>
    </xdr:to>
    <xdr:sp macro="" textlink="">
      <xdr:nvSpPr>
        <xdr:cNvPr id="10711121" name="Text Box 40"/>
        <xdr:cNvSpPr txBox="1">
          <a:spLocks noChangeArrowheads="1"/>
        </xdr:cNvSpPr>
      </xdr:nvSpPr>
      <xdr:spPr>
        <a:xfrm>
          <a:off x="6019800" y="3638550"/>
          <a:ext cx="38100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351155</xdr:rowOff>
    </xdr:to>
    <xdr:sp macro="" textlink="">
      <xdr:nvSpPr>
        <xdr:cNvPr id="10711122" name="Text Box 41"/>
        <xdr:cNvSpPr txBox="1">
          <a:spLocks noChangeArrowheads="1"/>
        </xdr:cNvSpPr>
      </xdr:nvSpPr>
      <xdr:spPr>
        <a:xfrm>
          <a:off x="6019800" y="3638550"/>
          <a:ext cx="38100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351155</xdr:rowOff>
    </xdr:to>
    <xdr:sp macro="" textlink="">
      <xdr:nvSpPr>
        <xdr:cNvPr id="10711123" name="Text Box 6"/>
        <xdr:cNvSpPr txBox="1">
          <a:spLocks noChangeArrowheads="1"/>
        </xdr:cNvSpPr>
      </xdr:nvSpPr>
      <xdr:spPr>
        <a:xfrm>
          <a:off x="6019800" y="3638550"/>
          <a:ext cx="38100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351155</xdr:rowOff>
    </xdr:to>
    <xdr:sp macro="" textlink="">
      <xdr:nvSpPr>
        <xdr:cNvPr id="10711124" name="Text Box 40"/>
        <xdr:cNvSpPr txBox="1">
          <a:spLocks noChangeArrowheads="1"/>
        </xdr:cNvSpPr>
      </xdr:nvSpPr>
      <xdr:spPr>
        <a:xfrm>
          <a:off x="6019800" y="3638550"/>
          <a:ext cx="38100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351155</xdr:rowOff>
    </xdr:to>
    <xdr:sp macro="" textlink="">
      <xdr:nvSpPr>
        <xdr:cNvPr id="10711125" name="Text Box 41"/>
        <xdr:cNvSpPr txBox="1">
          <a:spLocks noChangeArrowheads="1"/>
        </xdr:cNvSpPr>
      </xdr:nvSpPr>
      <xdr:spPr>
        <a:xfrm>
          <a:off x="6019800" y="3638550"/>
          <a:ext cx="38100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126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127" name="Text Box 33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128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129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130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131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132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133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134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135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136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137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138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139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9525</xdr:rowOff>
    </xdr:to>
    <xdr:sp macro="" textlink="">
      <xdr:nvSpPr>
        <xdr:cNvPr id="10711140" name="Text Box 33"/>
        <xdr:cNvSpPr txBox="1">
          <a:spLocks noChangeArrowheads="1"/>
        </xdr:cNvSpPr>
      </xdr:nvSpPr>
      <xdr:spPr>
        <a:xfrm>
          <a:off x="6019800" y="3638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141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142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143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144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145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146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147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148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149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150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151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152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153" name="Text Box 33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154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155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156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157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158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159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160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161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162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163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164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165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166" name="Text Box 33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167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168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169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170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171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172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173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174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175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176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177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178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179" name="Text Box 33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180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181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182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183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184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185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186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187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188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189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190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191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192" name="Text Box 33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193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194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195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196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197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198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199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200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201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202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203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204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205" name="Text Box 33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206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207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208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209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210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211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212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213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214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215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216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351155</xdr:rowOff>
    </xdr:to>
    <xdr:sp macro="" textlink="">
      <xdr:nvSpPr>
        <xdr:cNvPr id="10711217" name="Text Box 6"/>
        <xdr:cNvSpPr txBox="1">
          <a:spLocks noChangeArrowheads="1"/>
        </xdr:cNvSpPr>
      </xdr:nvSpPr>
      <xdr:spPr>
        <a:xfrm>
          <a:off x="6019800" y="3638550"/>
          <a:ext cx="38100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351155</xdr:rowOff>
    </xdr:to>
    <xdr:sp macro="" textlink="">
      <xdr:nvSpPr>
        <xdr:cNvPr id="10711218" name="Text Box 33"/>
        <xdr:cNvSpPr txBox="1">
          <a:spLocks noChangeArrowheads="1"/>
        </xdr:cNvSpPr>
      </xdr:nvSpPr>
      <xdr:spPr>
        <a:xfrm>
          <a:off x="6019800" y="3638550"/>
          <a:ext cx="38100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351155</xdr:rowOff>
    </xdr:to>
    <xdr:sp macro="" textlink="">
      <xdr:nvSpPr>
        <xdr:cNvPr id="10711219" name="Text Box 34"/>
        <xdr:cNvSpPr txBox="1">
          <a:spLocks noChangeArrowheads="1"/>
        </xdr:cNvSpPr>
      </xdr:nvSpPr>
      <xdr:spPr>
        <a:xfrm>
          <a:off x="6019800" y="3638550"/>
          <a:ext cx="38100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351155</xdr:rowOff>
    </xdr:to>
    <xdr:sp macro="" textlink="">
      <xdr:nvSpPr>
        <xdr:cNvPr id="10711220" name="Text Box 35"/>
        <xdr:cNvSpPr txBox="1">
          <a:spLocks noChangeArrowheads="1"/>
        </xdr:cNvSpPr>
      </xdr:nvSpPr>
      <xdr:spPr>
        <a:xfrm>
          <a:off x="6019800" y="3638550"/>
          <a:ext cx="38100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351155</xdr:rowOff>
    </xdr:to>
    <xdr:sp macro="" textlink="">
      <xdr:nvSpPr>
        <xdr:cNvPr id="10711221" name="Text Box 36"/>
        <xdr:cNvSpPr txBox="1">
          <a:spLocks noChangeArrowheads="1"/>
        </xdr:cNvSpPr>
      </xdr:nvSpPr>
      <xdr:spPr>
        <a:xfrm>
          <a:off x="6019800" y="3638550"/>
          <a:ext cx="38100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351155</xdr:rowOff>
    </xdr:to>
    <xdr:sp macro="" textlink="">
      <xdr:nvSpPr>
        <xdr:cNvPr id="10711222" name="文本框 6"/>
        <xdr:cNvSpPr txBox="1">
          <a:spLocks noChangeArrowheads="1"/>
        </xdr:cNvSpPr>
      </xdr:nvSpPr>
      <xdr:spPr>
        <a:xfrm>
          <a:off x="6019800" y="3638550"/>
          <a:ext cx="38100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351155</xdr:rowOff>
    </xdr:to>
    <xdr:sp macro="" textlink="">
      <xdr:nvSpPr>
        <xdr:cNvPr id="10711223" name="Text Box 38"/>
        <xdr:cNvSpPr txBox="1">
          <a:spLocks noChangeArrowheads="1"/>
        </xdr:cNvSpPr>
      </xdr:nvSpPr>
      <xdr:spPr>
        <a:xfrm>
          <a:off x="6019800" y="3638550"/>
          <a:ext cx="38100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351155</xdr:rowOff>
    </xdr:to>
    <xdr:sp macro="" textlink="">
      <xdr:nvSpPr>
        <xdr:cNvPr id="10711224" name="Text Box 39"/>
        <xdr:cNvSpPr txBox="1">
          <a:spLocks noChangeArrowheads="1"/>
        </xdr:cNvSpPr>
      </xdr:nvSpPr>
      <xdr:spPr>
        <a:xfrm>
          <a:off x="6019800" y="3638550"/>
          <a:ext cx="38100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351155</xdr:rowOff>
    </xdr:to>
    <xdr:sp macro="" textlink="">
      <xdr:nvSpPr>
        <xdr:cNvPr id="10711225" name="Text Box 40"/>
        <xdr:cNvSpPr txBox="1">
          <a:spLocks noChangeArrowheads="1"/>
        </xdr:cNvSpPr>
      </xdr:nvSpPr>
      <xdr:spPr>
        <a:xfrm>
          <a:off x="6019800" y="3638550"/>
          <a:ext cx="38100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351155</xdr:rowOff>
    </xdr:to>
    <xdr:sp macro="" textlink="">
      <xdr:nvSpPr>
        <xdr:cNvPr id="10711226" name="Text Box 41"/>
        <xdr:cNvSpPr txBox="1">
          <a:spLocks noChangeArrowheads="1"/>
        </xdr:cNvSpPr>
      </xdr:nvSpPr>
      <xdr:spPr>
        <a:xfrm>
          <a:off x="6019800" y="3638550"/>
          <a:ext cx="38100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351155</xdr:rowOff>
    </xdr:to>
    <xdr:sp macro="" textlink="">
      <xdr:nvSpPr>
        <xdr:cNvPr id="10711227" name="Text Box 6"/>
        <xdr:cNvSpPr txBox="1">
          <a:spLocks noChangeArrowheads="1"/>
        </xdr:cNvSpPr>
      </xdr:nvSpPr>
      <xdr:spPr>
        <a:xfrm>
          <a:off x="6019800" y="3638550"/>
          <a:ext cx="38100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351155</xdr:rowOff>
    </xdr:to>
    <xdr:sp macro="" textlink="">
      <xdr:nvSpPr>
        <xdr:cNvPr id="10711228" name="Text Box 40"/>
        <xdr:cNvSpPr txBox="1">
          <a:spLocks noChangeArrowheads="1"/>
        </xdr:cNvSpPr>
      </xdr:nvSpPr>
      <xdr:spPr>
        <a:xfrm>
          <a:off x="6019800" y="3638550"/>
          <a:ext cx="38100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351155</xdr:rowOff>
    </xdr:to>
    <xdr:sp macro="" textlink="">
      <xdr:nvSpPr>
        <xdr:cNvPr id="10711229" name="Text Box 41"/>
        <xdr:cNvSpPr txBox="1">
          <a:spLocks noChangeArrowheads="1"/>
        </xdr:cNvSpPr>
      </xdr:nvSpPr>
      <xdr:spPr>
        <a:xfrm>
          <a:off x="6019800" y="3638550"/>
          <a:ext cx="38100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230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231" name="Text Box 33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232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233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234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235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236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237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238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239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240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241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242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243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244" name="Text Box 33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245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246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247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248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249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250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251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252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253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254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255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256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257" name="Text Box 33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258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259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260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261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262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263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264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265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266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267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268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269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270" name="Text Box 33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271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272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273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274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275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276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277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278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279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280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281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282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283" name="Text Box 33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284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285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286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287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288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289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290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291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292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293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294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295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296" name="Text Box 33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297" name="Text Box 34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298" name="Text Box 35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299" name="Text Box 3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300" name="文本框 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301" name="Text Box 38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302" name="Text Box 39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303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304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305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306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307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308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309" name="Text Box 33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310" name="Text Box 34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311" name="Text Box 35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312" name="Text Box 3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313" name="文本框 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314" name="Text Box 38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315" name="Text Box 39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316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317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318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319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320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321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322" name="Text Box 33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323" name="Text Box 34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324" name="Text Box 35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325" name="Text Box 3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326" name="文本框 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327" name="Text Box 38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328" name="Text Box 39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329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330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331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332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333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334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335" name="Text Box 33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336" name="Text Box 34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337" name="Text Box 35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338" name="Text Box 3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339" name="文本框 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340" name="Text Box 38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341" name="Text Box 39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342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343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344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345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346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347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348" name="Text Box 33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349" name="Text Box 34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350" name="Text Box 35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351" name="Text Box 3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352" name="文本框 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353" name="Text Box 38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354" name="Text Box 39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355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356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357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358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359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360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361" name="Text Box 33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362" name="Text Box 34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363" name="Text Box 35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364" name="Text Box 3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365" name="文本框 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366" name="Text Box 38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367" name="Text Box 39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368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369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370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371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372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373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374" name="Text Box 33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375" name="Text Box 34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376" name="Text Box 35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377" name="Text Box 3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378" name="文本框 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379" name="Text Box 38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380" name="Text Box 39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381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382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383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384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385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11386" name="Text Box 6"/>
        <xdr:cNvSpPr txBox="1">
          <a:spLocks noChangeArrowheads="1"/>
        </xdr:cNvSpPr>
      </xdr:nvSpPr>
      <xdr:spPr>
        <a:xfrm>
          <a:off x="6019800" y="31527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11387" name="Text Box 33"/>
        <xdr:cNvSpPr txBox="1">
          <a:spLocks noChangeArrowheads="1"/>
        </xdr:cNvSpPr>
      </xdr:nvSpPr>
      <xdr:spPr>
        <a:xfrm>
          <a:off x="6019800" y="31527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11388" name="Text Box 34"/>
        <xdr:cNvSpPr txBox="1">
          <a:spLocks noChangeArrowheads="1"/>
        </xdr:cNvSpPr>
      </xdr:nvSpPr>
      <xdr:spPr>
        <a:xfrm>
          <a:off x="6019800" y="31527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11389" name="Text Box 35"/>
        <xdr:cNvSpPr txBox="1">
          <a:spLocks noChangeArrowheads="1"/>
        </xdr:cNvSpPr>
      </xdr:nvSpPr>
      <xdr:spPr>
        <a:xfrm>
          <a:off x="6019800" y="31527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11390" name="Text Box 36"/>
        <xdr:cNvSpPr txBox="1">
          <a:spLocks noChangeArrowheads="1"/>
        </xdr:cNvSpPr>
      </xdr:nvSpPr>
      <xdr:spPr>
        <a:xfrm>
          <a:off x="6019800" y="31527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11391" name="文本框 6"/>
        <xdr:cNvSpPr txBox="1">
          <a:spLocks noChangeArrowheads="1"/>
        </xdr:cNvSpPr>
      </xdr:nvSpPr>
      <xdr:spPr>
        <a:xfrm>
          <a:off x="6019800" y="31527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11392" name="Text Box 38"/>
        <xdr:cNvSpPr txBox="1">
          <a:spLocks noChangeArrowheads="1"/>
        </xdr:cNvSpPr>
      </xdr:nvSpPr>
      <xdr:spPr>
        <a:xfrm>
          <a:off x="6019800" y="31527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11393" name="Text Box 39"/>
        <xdr:cNvSpPr txBox="1">
          <a:spLocks noChangeArrowheads="1"/>
        </xdr:cNvSpPr>
      </xdr:nvSpPr>
      <xdr:spPr>
        <a:xfrm>
          <a:off x="6019800" y="31527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11394" name="Text Box 40"/>
        <xdr:cNvSpPr txBox="1">
          <a:spLocks noChangeArrowheads="1"/>
        </xdr:cNvSpPr>
      </xdr:nvSpPr>
      <xdr:spPr>
        <a:xfrm>
          <a:off x="6019800" y="31527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11395" name="Text Box 41"/>
        <xdr:cNvSpPr txBox="1">
          <a:spLocks noChangeArrowheads="1"/>
        </xdr:cNvSpPr>
      </xdr:nvSpPr>
      <xdr:spPr>
        <a:xfrm>
          <a:off x="6019800" y="31527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11396" name="Text Box 6"/>
        <xdr:cNvSpPr txBox="1">
          <a:spLocks noChangeArrowheads="1"/>
        </xdr:cNvSpPr>
      </xdr:nvSpPr>
      <xdr:spPr>
        <a:xfrm>
          <a:off x="6019800" y="31527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11397" name="Text Box 40"/>
        <xdr:cNvSpPr txBox="1">
          <a:spLocks noChangeArrowheads="1"/>
        </xdr:cNvSpPr>
      </xdr:nvSpPr>
      <xdr:spPr>
        <a:xfrm>
          <a:off x="6019800" y="31527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11398" name="Text Box 41"/>
        <xdr:cNvSpPr txBox="1">
          <a:spLocks noChangeArrowheads="1"/>
        </xdr:cNvSpPr>
      </xdr:nvSpPr>
      <xdr:spPr>
        <a:xfrm>
          <a:off x="6019800" y="31527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399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400" name="Text Box 33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401" name="Text Box 34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402" name="Text Box 35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403" name="Text Box 3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404" name="文本框 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405" name="Text Box 38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406" name="Text Box 39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407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408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409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410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411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412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9525</xdr:rowOff>
    </xdr:to>
    <xdr:sp macro="" textlink="">
      <xdr:nvSpPr>
        <xdr:cNvPr id="10711413" name="Text Box 33"/>
        <xdr:cNvSpPr txBox="1">
          <a:spLocks noChangeArrowheads="1"/>
        </xdr:cNvSpPr>
      </xdr:nvSpPr>
      <xdr:spPr>
        <a:xfrm>
          <a:off x="6019800" y="3152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414" name="Text Box 34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415" name="Text Box 35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416" name="Text Box 3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417" name="文本框 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418" name="Text Box 38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419" name="Text Box 39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420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421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422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423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424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425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426" name="Text Box 33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427" name="Text Box 34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428" name="Text Box 35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429" name="Text Box 3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430" name="文本框 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431" name="Text Box 38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432" name="Text Box 39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433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434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435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436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437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438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439" name="Text Box 33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440" name="Text Box 34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441" name="Text Box 35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442" name="Text Box 3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443" name="文本框 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444" name="Text Box 38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445" name="Text Box 39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446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447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448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449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450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451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452" name="Text Box 33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453" name="Text Box 34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454" name="Text Box 35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455" name="Text Box 3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456" name="文本框 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457" name="Text Box 38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458" name="Text Box 39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459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460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461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462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463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464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465" name="Text Box 33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466" name="Text Box 34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467" name="Text Box 35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468" name="Text Box 3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469" name="文本框 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470" name="Text Box 38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471" name="Text Box 39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472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473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474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475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476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477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478" name="Text Box 33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479" name="Text Box 34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480" name="Text Box 35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481" name="Text Box 3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482" name="文本框 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483" name="Text Box 38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484" name="Text Box 39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485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486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487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488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489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11490" name="Text Box 6"/>
        <xdr:cNvSpPr txBox="1">
          <a:spLocks noChangeArrowheads="1"/>
        </xdr:cNvSpPr>
      </xdr:nvSpPr>
      <xdr:spPr>
        <a:xfrm>
          <a:off x="6019800" y="31527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11491" name="Text Box 33"/>
        <xdr:cNvSpPr txBox="1">
          <a:spLocks noChangeArrowheads="1"/>
        </xdr:cNvSpPr>
      </xdr:nvSpPr>
      <xdr:spPr>
        <a:xfrm>
          <a:off x="6019800" y="31527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11492" name="Text Box 34"/>
        <xdr:cNvSpPr txBox="1">
          <a:spLocks noChangeArrowheads="1"/>
        </xdr:cNvSpPr>
      </xdr:nvSpPr>
      <xdr:spPr>
        <a:xfrm>
          <a:off x="6019800" y="31527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11493" name="Text Box 35"/>
        <xdr:cNvSpPr txBox="1">
          <a:spLocks noChangeArrowheads="1"/>
        </xdr:cNvSpPr>
      </xdr:nvSpPr>
      <xdr:spPr>
        <a:xfrm>
          <a:off x="6019800" y="31527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11494" name="Text Box 36"/>
        <xdr:cNvSpPr txBox="1">
          <a:spLocks noChangeArrowheads="1"/>
        </xdr:cNvSpPr>
      </xdr:nvSpPr>
      <xdr:spPr>
        <a:xfrm>
          <a:off x="6019800" y="31527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11495" name="文本框 6"/>
        <xdr:cNvSpPr txBox="1">
          <a:spLocks noChangeArrowheads="1"/>
        </xdr:cNvSpPr>
      </xdr:nvSpPr>
      <xdr:spPr>
        <a:xfrm>
          <a:off x="6019800" y="31527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11496" name="Text Box 38"/>
        <xdr:cNvSpPr txBox="1">
          <a:spLocks noChangeArrowheads="1"/>
        </xdr:cNvSpPr>
      </xdr:nvSpPr>
      <xdr:spPr>
        <a:xfrm>
          <a:off x="6019800" y="31527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11497" name="Text Box 39"/>
        <xdr:cNvSpPr txBox="1">
          <a:spLocks noChangeArrowheads="1"/>
        </xdr:cNvSpPr>
      </xdr:nvSpPr>
      <xdr:spPr>
        <a:xfrm>
          <a:off x="6019800" y="31527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11498" name="Text Box 40"/>
        <xdr:cNvSpPr txBox="1">
          <a:spLocks noChangeArrowheads="1"/>
        </xdr:cNvSpPr>
      </xdr:nvSpPr>
      <xdr:spPr>
        <a:xfrm>
          <a:off x="6019800" y="31527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11499" name="Text Box 41"/>
        <xdr:cNvSpPr txBox="1">
          <a:spLocks noChangeArrowheads="1"/>
        </xdr:cNvSpPr>
      </xdr:nvSpPr>
      <xdr:spPr>
        <a:xfrm>
          <a:off x="6019800" y="31527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11500" name="Text Box 6"/>
        <xdr:cNvSpPr txBox="1">
          <a:spLocks noChangeArrowheads="1"/>
        </xdr:cNvSpPr>
      </xdr:nvSpPr>
      <xdr:spPr>
        <a:xfrm>
          <a:off x="6019800" y="31527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11501" name="Text Box 40"/>
        <xdr:cNvSpPr txBox="1">
          <a:spLocks noChangeArrowheads="1"/>
        </xdr:cNvSpPr>
      </xdr:nvSpPr>
      <xdr:spPr>
        <a:xfrm>
          <a:off x="6019800" y="31527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11502" name="Text Box 41"/>
        <xdr:cNvSpPr txBox="1">
          <a:spLocks noChangeArrowheads="1"/>
        </xdr:cNvSpPr>
      </xdr:nvSpPr>
      <xdr:spPr>
        <a:xfrm>
          <a:off x="6019800" y="31527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503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504" name="Text Box 33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505" name="Text Box 34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506" name="Text Box 35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507" name="Text Box 3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508" name="文本框 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509" name="Text Box 38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510" name="Text Box 39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511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512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513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514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515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516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517" name="Text Box 33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518" name="Text Box 34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519" name="Text Box 35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520" name="Text Box 3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521" name="文本框 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522" name="Text Box 38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523" name="Text Box 39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524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525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526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527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528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529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530" name="Text Box 33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531" name="Text Box 34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532" name="Text Box 35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533" name="Text Box 3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534" name="文本框 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535" name="Text Box 38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536" name="Text Box 39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537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538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539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540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541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542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543" name="Text Box 33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544" name="Text Box 34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545" name="Text Box 35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546" name="Text Box 3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547" name="文本框 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548" name="Text Box 38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549" name="Text Box 39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550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551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552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553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554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555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556" name="Text Box 33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557" name="Text Box 34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558" name="Text Box 35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559" name="Text Box 3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560" name="文本框 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561" name="Text Box 38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562" name="Text Box 39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563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564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565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566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567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568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569" name="Text Box 33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570" name="Text Box 34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571" name="Text Box 35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572" name="Text Box 3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573" name="文本框 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574" name="Text Box 38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575" name="Text Box 39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576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577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578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579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580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581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582" name="Text Box 33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583" name="Text Box 34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584" name="Text Box 35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585" name="Text Box 3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586" name="文本框 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587" name="Text Box 38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588" name="Text Box 39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589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590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591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592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593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594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595" name="Text Box 33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596" name="Text Box 34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597" name="Text Box 35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598" name="Text Box 3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599" name="文本框 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600" name="Text Box 38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601" name="Text Box 39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602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603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604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605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606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607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608" name="Text Box 33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609" name="Text Box 34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610" name="Text Box 35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611" name="Text Box 3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612" name="文本框 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613" name="Text Box 38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614" name="Text Box 39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615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616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617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618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619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620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621" name="Text Box 33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622" name="Text Box 34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623" name="Text Box 35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624" name="Text Box 3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625" name="文本框 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626" name="Text Box 38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627" name="Text Box 39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628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629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630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631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632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633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634" name="Text Box 33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635" name="Text Box 34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636" name="Text Box 35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637" name="Text Box 3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638" name="文本框 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639" name="Text Box 38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640" name="Text Box 39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641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642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643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644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645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646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647" name="Text Box 33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648" name="Text Box 34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649" name="Text Box 35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650" name="Text Box 3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651" name="文本框 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652" name="Text Box 38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653" name="Text Box 39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654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655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656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657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658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11659" name="Text Box 6"/>
        <xdr:cNvSpPr txBox="1">
          <a:spLocks noChangeArrowheads="1"/>
        </xdr:cNvSpPr>
      </xdr:nvSpPr>
      <xdr:spPr>
        <a:xfrm>
          <a:off x="6019800" y="31527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11660" name="Text Box 33"/>
        <xdr:cNvSpPr txBox="1">
          <a:spLocks noChangeArrowheads="1"/>
        </xdr:cNvSpPr>
      </xdr:nvSpPr>
      <xdr:spPr>
        <a:xfrm>
          <a:off x="6019800" y="31527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11661" name="Text Box 34"/>
        <xdr:cNvSpPr txBox="1">
          <a:spLocks noChangeArrowheads="1"/>
        </xdr:cNvSpPr>
      </xdr:nvSpPr>
      <xdr:spPr>
        <a:xfrm>
          <a:off x="6019800" y="31527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11662" name="Text Box 35"/>
        <xdr:cNvSpPr txBox="1">
          <a:spLocks noChangeArrowheads="1"/>
        </xdr:cNvSpPr>
      </xdr:nvSpPr>
      <xdr:spPr>
        <a:xfrm>
          <a:off x="6019800" y="31527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11663" name="Text Box 36"/>
        <xdr:cNvSpPr txBox="1">
          <a:spLocks noChangeArrowheads="1"/>
        </xdr:cNvSpPr>
      </xdr:nvSpPr>
      <xdr:spPr>
        <a:xfrm>
          <a:off x="6019800" y="31527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11664" name="文本框 6"/>
        <xdr:cNvSpPr txBox="1">
          <a:spLocks noChangeArrowheads="1"/>
        </xdr:cNvSpPr>
      </xdr:nvSpPr>
      <xdr:spPr>
        <a:xfrm>
          <a:off x="6019800" y="31527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11665" name="Text Box 38"/>
        <xdr:cNvSpPr txBox="1">
          <a:spLocks noChangeArrowheads="1"/>
        </xdr:cNvSpPr>
      </xdr:nvSpPr>
      <xdr:spPr>
        <a:xfrm>
          <a:off x="6019800" y="31527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11666" name="Text Box 39"/>
        <xdr:cNvSpPr txBox="1">
          <a:spLocks noChangeArrowheads="1"/>
        </xdr:cNvSpPr>
      </xdr:nvSpPr>
      <xdr:spPr>
        <a:xfrm>
          <a:off x="6019800" y="31527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11667" name="Text Box 40"/>
        <xdr:cNvSpPr txBox="1">
          <a:spLocks noChangeArrowheads="1"/>
        </xdr:cNvSpPr>
      </xdr:nvSpPr>
      <xdr:spPr>
        <a:xfrm>
          <a:off x="6019800" y="31527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11668" name="Text Box 41"/>
        <xdr:cNvSpPr txBox="1">
          <a:spLocks noChangeArrowheads="1"/>
        </xdr:cNvSpPr>
      </xdr:nvSpPr>
      <xdr:spPr>
        <a:xfrm>
          <a:off x="6019800" y="31527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11669" name="Text Box 6"/>
        <xdr:cNvSpPr txBox="1">
          <a:spLocks noChangeArrowheads="1"/>
        </xdr:cNvSpPr>
      </xdr:nvSpPr>
      <xdr:spPr>
        <a:xfrm>
          <a:off x="6019800" y="31527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11670" name="Text Box 40"/>
        <xdr:cNvSpPr txBox="1">
          <a:spLocks noChangeArrowheads="1"/>
        </xdr:cNvSpPr>
      </xdr:nvSpPr>
      <xdr:spPr>
        <a:xfrm>
          <a:off x="6019800" y="31527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11671" name="Text Box 41"/>
        <xdr:cNvSpPr txBox="1">
          <a:spLocks noChangeArrowheads="1"/>
        </xdr:cNvSpPr>
      </xdr:nvSpPr>
      <xdr:spPr>
        <a:xfrm>
          <a:off x="6019800" y="31527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672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673" name="Text Box 33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674" name="Text Box 34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675" name="Text Box 35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676" name="Text Box 3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677" name="文本框 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678" name="Text Box 38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679" name="Text Box 39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680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681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682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683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684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685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9525</xdr:rowOff>
    </xdr:to>
    <xdr:sp macro="" textlink="">
      <xdr:nvSpPr>
        <xdr:cNvPr id="10711686" name="Text Box 33"/>
        <xdr:cNvSpPr txBox="1">
          <a:spLocks noChangeArrowheads="1"/>
        </xdr:cNvSpPr>
      </xdr:nvSpPr>
      <xdr:spPr>
        <a:xfrm>
          <a:off x="6019800" y="3152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687" name="Text Box 34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688" name="Text Box 35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689" name="Text Box 3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690" name="文本框 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691" name="Text Box 38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692" name="Text Box 39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693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694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695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696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697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698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699" name="Text Box 33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700" name="Text Box 34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701" name="Text Box 35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702" name="Text Box 3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703" name="文本框 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704" name="Text Box 38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705" name="Text Box 39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706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707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708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709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710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711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712" name="Text Box 33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713" name="Text Box 34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714" name="Text Box 35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715" name="Text Box 3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716" name="文本框 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717" name="Text Box 38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718" name="Text Box 39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719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720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721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722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723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724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725" name="Text Box 33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726" name="Text Box 34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727" name="Text Box 35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728" name="Text Box 3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729" name="文本框 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730" name="Text Box 38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731" name="Text Box 39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732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733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734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735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736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737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738" name="Text Box 33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739" name="Text Box 34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740" name="Text Box 35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741" name="Text Box 3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742" name="文本框 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743" name="Text Box 38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744" name="Text Box 39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745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746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747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748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749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750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751" name="Text Box 33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752" name="Text Box 34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753" name="Text Box 35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754" name="Text Box 3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755" name="文本框 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756" name="Text Box 38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757" name="Text Box 39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758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759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760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761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762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11763" name="Text Box 6"/>
        <xdr:cNvSpPr txBox="1">
          <a:spLocks noChangeArrowheads="1"/>
        </xdr:cNvSpPr>
      </xdr:nvSpPr>
      <xdr:spPr>
        <a:xfrm>
          <a:off x="6019800" y="31527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11764" name="Text Box 33"/>
        <xdr:cNvSpPr txBox="1">
          <a:spLocks noChangeArrowheads="1"/>
        </xdr:cNvSpPr>
      </xdr:nvSpPr>
      <xdr:spPr>
        <a:xfrm>
          <a:off x="6019800" y="31527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11765" name="Text Box 34"/>
        <xdr:cNvSpPr txBox="1">
          <a:spLocks noChangeArrowheads="1"/>
        </xdr:cNvSpPr>
      </xdr:nvSpPr>
      <xdr:spPr>
        <a:xfrm>
          <a:off x="6019800" y="31527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11766" name="Text Box 35"/>
        <xdr:cNvSpPr txBox="1">
          <a:spLocks noChangeArrowheads="1"/>
        </xdr:cNvSpPr>
      </xdr:nvSpPr>
      <xdr:spPr>
        <a:xfrm>
          <a:off x="6019800" y="31527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11767" name="Text Box 36"/>
        <xdr:cNvSpPr txBox="1">
          <a:spLocks noChangeArrowheads="1"/>
        </xdr:cNvSpPr>
      </xdr:nvSpPr>
      <xdr:spPr>
        <a:xfrm>
          <a:off x="6019800" y="31527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11768" name="文本框 6"/>
        <xdr:cNvSpPr txBox="1">
          <a:spLocks noChangeArrowheads="1"/>
        </xdr:cNvSpPr>
      </xdr:nvSpPr>
      <xdr:spPr>
        <a:xfrm>
          <a:off x="6019800" y="31527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11769" name="Text Box 38"/>
        <xdr:cNvSpPr txBox="1">
          <a:spLocks noChangeArrowheads="1"/>
        </xdr:cNvSpPr>
      </xdr:nvSpPr>
      <xdr:spPr>
        <a:xfrm>
          <a:off x="6019800" y="31527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11770" name="Text Box 39"/>
        <xdr:cNvSpPr txBox="1">
          <a:spLocks noChangeArrowheads="1"/>
        </xdr:cNvSpPr>
      </xdr:nvSpPr>
      <xdr:spPr>
        <a:xfrm>
          <a:off x="6019800" y="31527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11771" name="Text Box 40"/>
        <xdr:cNvSpPr txBox="1">
          <a:spLocks noChangeArrowheads="1"/>
        </xdr:cNvSpPr>
      </xdr:nvSpPr>
      <xdr:spPr>
        <a:xfrm>
          <a:off x="6019800" y="31527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11772" name="Text Box 41"/>
        <xdr:cNvSpPr txBox="1">
          <a:spLocks noChangeArrowheads="1"/>
        </xdr:cNvSpPr>
      </xdr:nvSpPr>
      <xdr:spPr>
        <a:xfrm>
          <a:off x="6019800" y="31527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11773" name="Text Box 6"/>
        <xdr:cNvSpPr txBox="1">
          <a:spLocks noChangeArrowheads="1"/>
        </xdr:cNvSpPr>
      </xdr:nvSpPr>
      <xdr:spPr>
        <a:xfrm>
          <a:off x="6019800" y="31527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11774" name="Text Box 40"/>
        <xdr:cNvSpPr txBox="1">
          <a:spLocks noChangeArrowheads="1"/>
        </xdr:cNvSpPr>
      </xdr:nvSpPr>
      <xdr:spPr>
        <a:xfrm>
          <a:off x="6019800" y="31527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38100</xdr:colOff>
      <xdr:row>7</xdr:row>
      <xdr:rowOff>180975</xdr:rowOff>
    </xdr:to>
    <xdr:sp macro="" textlink="">
      <xdr:nvSpPr>
        <xdr:cNvPr id="10711775" name="Text Box 41"/>
        <xdr:cNvSpPr txBox="1">
          <a:spLocks noChangeArrowheads="1"/>
        </xdr:cNvSpPr>
      </xdr:nvSpPr>
      <xdr:spPr>
        <a:xfrm>
          <a:off x="6019800" y="31527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776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777" name="Text Box 33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778" name="Text Box 34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779" name="Text Box 35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780" name="Text Box 3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781" name="文本框 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782" name="Text Box 38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783" name="Text Box 39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784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785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786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787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788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789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790" name="Text Box 33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791" name="Text Box 34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792" name="Text Box 35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793" name="Text Box 3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794" name="文本框 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795" name="Text Box 38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796" name="Text Box 39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797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798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799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800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801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802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803" name="Text Box 33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804" name="Text Box 34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805" name="Text Box 35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806" name="Text Box 3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807" name="文本框 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808" name="Text Box 38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809" name="Text Box 39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810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811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812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813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814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815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816" name="Text Box 33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817" name="Text Box 34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818" name="Text Box 35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819" name="Text Box 3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820" name="文本框 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821" name="Text Box 38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822" name="Text Box 39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823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824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825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826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827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828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829" name="Text Box 33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830" name="Text Box 34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831" name="Text Box 35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832" name="Text Box 3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833" name="文本框 6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834" name="Text Box 38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123825</xdr:rowOff>
    </xdr:to>
    <xdr:sp macro="" textlink="">
      <xdr:nvSpPr>
        <xdr:cNvPr id="10711835" name="Text Box 39"/>
        <xdr:cNvSpPr txBox="1">
          <a:spLocks noChangeArrowheads="1"/>
        </xdr:cNvSpPr>
      </xdr:nvSpPr>
      <xdr:spPr>
        <a:xfrm>
          <a:off x="6019800" y="315277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836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837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838" name="Text Box 6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839" name="Text Box 40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180975</xdr:rowOff>
    </xdr:to>
    <xdr:sp macro="" textlink="">
      <xdr:nvSpPr>
        <xdr:cNvPr id="10711840" name="Text Box 41"/>
        <xdr:cNvSpPr txBox="1">
          <a:spLocks noChangeArrowheads="1"/>
        </xdr:cNvSpPr>
      </xdr:nvSpPr>
      <xdr:spPr>
        <a:xfrm>
          <a:off x="6019800" y="31527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841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842" name="Text Box 33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843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844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845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846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847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848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849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850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851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852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853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854" name="Text Box 6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855" name="Text Box 33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856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857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858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859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860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861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862" name="Text Box 40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863" name="Text Box 41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864" name="Text Box 6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865" name="Text Box 40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866" name="Text Box 41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867" name="Text Box 6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868" name="Text Box 33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869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870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871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872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873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874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875" name="Text Box 40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876" name="Text Box 41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877" name="Text Box 6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878" name="Text Box 40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879" name="Text Box 41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880" name="Text Box 6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881" name="Text Box 33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882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883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884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885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886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887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888" name="Text Box 40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889" name="Text Box 41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890" name="Text Box 6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891" name="Text Box 40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892" name="Text Box 41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893" name="Text Box 6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894" name="Text Box 33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895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896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897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898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899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900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901" name="Text Box 40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902" name="Text Box 41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903" name="Text Box 6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904" name="Text Box 40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905" name="Text Box 41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906" name="Text Box 6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907" name="Text Box 33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908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909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910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911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912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913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914" name="Text Box 40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915" name="Text Box 41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916" name="Text Box 6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917" name="Text Box 40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370205</xdr:rowOff>
    </xdr:to>
    <xdr:sp macro="" textlink="">
      <xdr:nvSpPr>
        <xdr:cNvPr id="10711918" name="Text Box 41"/>
        <xdr:cNvSpPr txBox="1">
          <a:spLocks noChangeArrowheads="1"/>
        </xdr:cNvSpPr>
      </xdr:nvSpPr>
      <xdr:spPr>
        <a:xfrm>
          <a:off x="6019800" y="3638550"/>
          <a:ext cx="9525" cy="3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919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920" name="Text Box 33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921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922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923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924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925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926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927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928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929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930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931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351155</xdr:rowOff>
    </xdr:to>
    <xdr:sp macro="" textlink="">
      <xdr:nvSpPr>
        <xdr:cNvPr id="10711932" name="Text Box 6"/>
        <xdr:cNvSpPr txBox="1">
          <a:spLocks noChangeArrowheads="1"/>
        </xdr:cNvSpPr>
      </xdr:nvSpPr>
      <xdr:spPr>
        <a:xfrm>
          <a:off x="6019800" y="3638550"/>
          <a:ext cx="38100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351155</xdr:rowOff>
    </xdr:to>
    <xdr:sp macro="" textlink="">
      <xdr:nvSpPr>
        <xdr:cNvPr id="10711933" name="Text Box 33"/>
        <xdr:cNvSpPr txBox="1">
          <a:spLocks noChangeArrowheads="1"/>
        </xdr:cNvSpPr>
      </xdr:nvSpPr>
      <xdr:spPr>
        <a:xfrm>
          <a:off x="6019800" y="3638550"/>
          <a:ext cx="38100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351155</xdr:rowOff>
    </xdr:to>
    <xdr:sp macro="" textlink="">
      <xdr:nvSpPr>
        <xdr:cNvPr id="10711934" name="Text Box 34"/>
        <xdr:cNvSpPr txBox="1">
          <a:spLocks noChangeArrowheads="1"/>
        </xdr:cNvSpPr>
      </xdr:nvSpPr>
      <xdr:spPr>
        <a:xfrm>
          <a:off x="6019800" y="3638550"/>
          <a:ext cx="38100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351155</xdr:rowOff>
    </xdr:to>
    <xdr:sp macro="" textlink="">
      <xdr:nvSpPr>
        <xdr:cNvPr id="10711935" name="Text Box 35"/>
        <xdr:cNvSpPr txBox="1">
          <a:spLocks noChangeArrowheads="1"/>
        </xdr:cNvSpPr>
      </xdr:nvSpPr>
      <xdr:spPr>
        <a:xfrm>
          <a:off x="6019800" y="3638550"/>
          <a:ext cx="38100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351155</xdr:rowOff>
    </xdr:to>
    <xdr:sp macro="" textlink="">
      <xdr:nvSpPr>
        <xdr:cNvPr id="10711936" name="Text Box 36"/>
        <xdr:cNvSpPr txBox="1">
          <a:spLocks noChangeArrowheads="1"/>
        </xdr:cNvSpPr>
      </xdr:nvSpPr>
      <xdr:spPr>
        <a:xfrm>
          <a:off x="6019800" y="3638550"/>
          <a:ext cx="38100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351155</xdr:rowOff>
    </xdr:to>
    <xdr:sp macro="" textlink="">
      <xdr:nvSpPr>
        <xdr:cNvPr id="10711937" name="文本框 6"/>
        <xdr:cNvSpPr txBox="1">
          <a:spLocks noChangeArrowheads="1"/>
        </xdr:cNvSpPr>
      </xdr:nvSpPr>
      <xdr:spPr>
        <a:xfrm>
          <a:off x="6019800" y="3638550"/>
          <a:ext cx="38100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351155</xdr:rowOff>
    </xdr:to>
    <xdr:sp macro="" textlink="">
      <xdr:nvSpPr>
        <xdr:cNvPr id="10711938" name="Text Box 38"/>
        <xdr:cNvSpPr txBox="1">
          <a:spLocks noChangeArrowheads="1"/>
        </xdr:cNvSpPr>
      </xdr:nvSpPr>
      <xdr:spPr>
        <a:xfrm>
          <a:off x="6019800" y="3638550"/>
          <a:ext cx="38100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351155</xdr:rowOff>
    </xdr:to>
    <xdr:sp macro="" textlink="">
      <xdr:nvSpPr>
        <xdr:cNvPr id="10711939" name="Text Box 39"/>
        <xdr:cNvSpPr txBox="1">
          <a:spLocks noChangeArrowheads="1"/>
        </xdr:cNvSpPr>
      </xdr:nvSpPr>
      <xdr:spPr>
        <a:xfrm>
          <a:off x="6019800" y="3638550"/>
          <a:ext cx="38100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351155</xdr:rowOff>
    </xdr:to>
    <xdr:sp macro="" textlink="">
      <xdr:nvSpPr>
        <xdr:cNvPr id="10711940" name="Text Box 40"/>
        <xdr:cNvSpPr txBox="1">
          <a:spLocks noChangeArrowheads="1"/>
        </xdr:cNvSpPr>
      </xdr:nvSpPr>
      <xdr:spPr>
        <a:xfrm>
          <a:off x="6019800" y="3638550"/>
          <a:ext cx="38100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351155</xdr:rowOff>
    </xdr:to>
    <xdr:sp macro="" textlink="">
      <xdr:nvSpPr>
        <xdr:cNvPr id="10711941" name="Text Box 41"/>
        <xdr:cNvSpPr txBox="1">
          <a:spLocks noChangeArrowheads="1"/>
        </xdr:cNvSpPr>
      </xdr:nvSpPr>
      <xdr:spPr>
        <a:xfrm>
          <a:off x="6019800" y="3638550"/>
          <a:ext cx="38100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351155</xdr:rowOff>
    </xdr:to>
    <xdr:sp macro="" textlink="">
      <xdr:nvSpPr>
        <xdr:cNvPr id="10711942" name="Text Box 6"/>
        <xdr:cNvSpPr txBox="1">
          <a:spLocks noChangeArrowheads="1"/>
        </xdr:cNvSpPr>
      </xdr:nvSpPr>
      <xdr:spPr>
        <a:xfrm>
          <a:off x="6019800" y="3638550"/>
          <a:ext cx="38100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351155</xdr:rowOff>
    </xdr:to>
    <xdr:sp macro="" textlink="">
      <xdr:nvSpPr>
        <xdr:cNvPr id="10711943" name="Text Box 40"/>
        <xdr:cNvSpPr txBox="1">
          <a:spLocks noChangeArrowheads="1"/>
        </xdr:cNvSpPr>
      </xdr:nvSpPr>
      <xdr:spPr>
        <a:xfrm>
          <a:off x="6019800" y="3638550"/>
          <a:ext cx="38100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351155</xdr:rowOff>
    </xdr:to>
    <xdr:sp macro="" textlink="">
      <xdr:nvSpPr>
        <xdr:cNvPr id="10711944" name="Text Box 41"/>
        <xdr:cNvSpPr txBox="1">
          <a:spLocks noChangeArrowheads="1"/>
        </xdr:cNvSpPr>
      </xdr:nvSpPr>
      <xdr:spPr>
        <a:xfrm>
          <a:off x="6019800" y="3638550"/>
          <a:ext cx="38100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945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946" name="Text Box 33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947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948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949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950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951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952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953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954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955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956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957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958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9525</xdr:rowOff>
    </xdr:to>
    <xdr:sp macro="" textlink="">
      <xdr:nvSpPr>
        <xdr:cNvPr id="10711959" name="Text Box 33"/>
        <xdr:cNvSpPr txBox="1">
          <a:spLocks noChangeArrowheads="1"/>
        </xdr:cNvSpPr>
      </xdr:nvSpPr>
      <xdr:spPr>
        <a:xfrm>
          <a:off x="6019800" y="3638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960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961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962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963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964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965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966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967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968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969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970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971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972" name="Text Box 33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973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974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975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976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977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978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979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980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981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982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983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984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985" name="Text Box 33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986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987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988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989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990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991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992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993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994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995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996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997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1998" name="Text Box 33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1999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000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001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002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003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004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005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006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007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008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009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010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011" name="Text Box 33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012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013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014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015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016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017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018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019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020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021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022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023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024" name="Text Box 33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025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026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027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028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029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030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031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032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033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034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035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351155</xdr:rowOff>
    </xdr:to>
    <xdr:sp macro="" textlink="">
      <xdr:nvSpPr>
        <xdr:cNvPr id="10712036" name="Text Box 6"/>
        <xdr:cNvSpPr txBox="1">
          <a:spLocks noChangeArrowheads="1"/>
        </xdr:cNvSpPr>
      </xdr:nvSpPr>
      <xdr:spPr>
        <a:xfrm>
          <a:off x="6019800" y="3638550"/>
          <a:ext cx="38100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351155</xdr:rowOff>
    </xdr:to>
    <xdr:sp macro="" textlink="">
      <xdr:nvSpPr>
        <xdr:cNvPr id="10712037" name="Text Box 33"/>
        <xdr:cNvSpPr txBox="1">
          <a:spLocks noChangeArrowheads="1"/>
        </xdr:cNvSpPr>
      </xdr:nvSpPr>
      <xdr:spPr>
        <a:xfrm>
          <a:off x="6019800" y="3638550"/>
          <a:ext cx="38100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351155</xdr:rowOff>
    </xdr:to>
    <xdr:sp macro="" textlink="">
      <xdr:nvSpPr>
        <xdr:cNvPr id="10712038" name="Text Box 34"/>
        <xdr:cNvSpPr txBox="1">
          <a:spLocks noChangeArrowheads="1"/>
        </xdr:cNvSpPr>
      </xdr:nvSpPr>
      <xdr:spPr>
        <a:xfrm>
          <a:off x="6019800" y="3638550"/>
          <a:ext cx="38100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351155</xdr:rowOff>
    </xdr:to>
    <xdr:sp macro="" textlink="">
      <xdr:nvSpPr>
        <xdr:cNvPr id="10712039" name="Text Box 35"/>
        <xdr:cNvSpPr txBox="1">
          <a:spLocks noChangeArrowheads="1"/>
        </xdr:cNvSpPr>
      </xdr:nvSpPr>
      <xdr:spPr>
        <a:xfrm>
          <a:off x="6019800" y="3638550"/>
          <a:ext cx="38100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351155</xdr:rowOff>
    </xdr:to>
    <xdr:sp macro="" textlink="">
      <xdr:nvSpPr>
        <xdr:cNvPr id="10712040" name="Text Box 36"/>
        <xdr:cNvSpPr txBox="1">
          <a:spLocks noChangeArrowheads="1"/>
        </xdr:cNvSpPr>
      </xdr:nvSpPr>
      <xdr:spPr>
        <a:xfrm>
          <a:off x="6019800" y="3638550"/>
          <a:ext cx="38100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351155</xdr:rowOff>
    </xdr:to>
    <xdr:sp macro="" textlink="">
      <xdr:nvSpPr>
        <xdr:cNvPr id="10712041" name="文本框 6"/>
        <xdr:cNvSpPr txBox="1">
          <a:spLocks noChangeArrowheads="1"/>
        </xdr:cNvSpPr>
      </xdr:nvSpPr>
      <xdr:spPr>
        <a:xfrm>
          <a:off x="6019800" y="3638550"/>
          <a:ext cx="38100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351155</xdr:rowOff>
    </xdr:to>
    <xdr:sp macro="" textlink="">
      <xdr:nvSpPr>
        <xdr:cNvPr id="10712042" name="Text Box 38"/>
        <xdr:cNvSpPr txBox="1">
          <a:spLocks noChangeArrowheads="1"/>
        </xdr:cNvSpPr>
      </xdr:nvSpPr>
      <xdr:spPr>
        <a:xfrm>
          <a:off x="6019800" y="3638550"/>
          <a:ext cx="38100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351155</xdr:rowOff>
    </xdr:to>
    <xdr:sp macro="" textlink="">
      <xdr:nvSpPr>
        <xdr:cNvPr id="10712043" name="Text Box 39"/>
        <xdr:cNvSpPr txBox="1">
          <a:spLocks noChangeArrowheads="1"/>
        </xdr:cNvSpPr>
      </xdr:nvSpPr>
      <xdr:spPr>
        <a:xfrm>
          <a:off x="6019800" y="3638550"/>
          <a:ext cx="38100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351155</xdr:rowOff>
    </xdr:to>
    <xdr:sp macro="" textlink="">
      <xdr:nvSpPr>
        <xdr:cNvPr id="10712044" name="Text Box 40"/>
        <xdr:cNvSpPr txBox="1">
          <a:spLocks noChangeArrowheads="1"/>
        </xdr:cNvSpPr>
      </xdr:nvSpPr>
      <xdr:spPr>
        <a:xfrm>
          <a:off x="6019800" y="3638550"/>
          <a:ext cx="38100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351155</xdr:rowOff>
    </xdr:to>
    <xdr:sp macro="" textlink="">
      <xdr:nvSpPr>
        <xdr:cNvPr id="10712045" name="Text Box 41"/>
        <xdr:cNvSpPr txBox="1">
          <a:spLocks noChangeArrowheads="1"/>
        </xdr:cNvSpPr>
      </xdr:nvSpPr>
      <xdr:spPr>
        <a:xfrm>
          <a:off x="6019800" y="3638550"/>
          <a:ext cx="38100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351155</xdr:rowOff>
    </xdr:to>
    <xdr:sp macro="" textlink="">
      <xdr:nvSpPr>
        <xdr:cNvPr id="10712046" name="Text Box 6"/>
        <xdr:cNvSpPr txBox="1">
          <a:spLocks noChangeArrowheads="1"/>
        </xdr:cNvSpPr>
      </xdr:nvSpPr>
      <xdr:spPr>
        <a:xfrm>
          <a:off x="6019800" y="3638550"/>
          <a:ext cx="38100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351155</xdr:rowOff>
    </xdr:to>
    <xdr:sp macro="" textlink="">
      <xdr:nvSpPr>
        <xdr:cNvPr id="10712047" name="Text Box 40"/>
        <xdr:cNvSpPr txBox="1">
          <a:spLocks noChangeArrowheads="1"/>
        </xdr:cNvSpPr>
      </xdr:nvSpPr>
      <xdr:spPr>
        <a:xfrm>
          <a:off x="6019800" y="3638550"/>
          <a:ext cx="38100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351155</xdr:rowOff>
    </xdr:to>
    <xdr:sp macro="" textlink="">
      <xdr:nvSpPr>
        <xdr:cNvPr id="10712048" name="Text Box 41"/>
        <xdr:cNvSpPr txBox="1">
          <a:spLocks noChangeArrowheads="1"/>
        </xdr:cNvSpPr>
      </xdr:nvSpPr>
      <xdr:spPr>
        <a:xfrm>
          <a:off x="6019800" y="3638550"/>
          <a:ext cx="38100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049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050" name="Text Box 33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051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052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053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054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055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056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057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058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059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060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061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062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063" name="Text Box 33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064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065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066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067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068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069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070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071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072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073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074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075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076" name="Text Box 33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077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078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079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080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081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082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083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084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085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086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087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088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089" name="Text Box 33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090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091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092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093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094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095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096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097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098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099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100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101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102" name="Text Box 33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103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104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105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106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107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108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109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110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111" name="Text Box 6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112" name="Text Box 40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351155</xdr:rowOff>
    </xdr:to>
    <xdr:sp macro="" textlink="">
      <xdr:nvSpPr>
        <xdr:cNvPr id="10712113" name="Text Box 41"/>
        <xdr:cNvSpPr txBox="1">
          <a:spLocks noChangeArrowheads="1"/>
        </xdr:cNvSpPr>
      </xdr:nvSpPr>
      <xdr:spPr>
        <a:xfrm>
          <a:off x="6019800" y="3638550"/>
          <a:ext cx="9525" cy="35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114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115" name="Text Box 33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116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117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118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119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120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121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122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123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124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125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126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127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128" name="Text Box 33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129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130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131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132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133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134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135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136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137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138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139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140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141" name="Text Box 33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142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143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144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145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146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147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148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149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150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151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152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153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154" name="Text Box 33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155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156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157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158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159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160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161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162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163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164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165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166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167" name="Text Box 33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168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169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170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171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172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173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174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175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176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177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178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179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180" name="Text Box 33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181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182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183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184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185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186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187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188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189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190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191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192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193" name="Text Box 33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194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195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196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197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198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199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200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201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202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203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204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2205" name="Text Box 6"/>
        <xdr:cNvSpPr txBox="1">
          <a:spLocks noChangeArrowheads="1"/>
        </xdr:cNvSpPr>
      </xdr:nvSpPr>
      <xdr:spPr>
        <a:xfrm>
          <a:off x="6019800" y="363855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2206" name="Text Box 33"/>
        <xdr:cNvSpPr txBox="1">
          <a:spLocks noChangeArrowheads="1"/>
        </xdr:cNvSpPr>
      </xdr:nvSpPr>
      <xdr:spPr>
        <a:xfrm>
          <a:off x="6019800" y="363855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2207" name="Text Box 34"/>
        <xdr:cNvSpPr txBox="1">
          <a:spLocks noChangeArrowheads="1"/>
        </xdr:cNvSpPr>
      </xdr:nvSpPr>
      <xdr:spPr>
        <a:xfrm>
          <a:off x="6019800" y="363855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2208" name="Text Box 35"/>
        <xdr:cNvSpPr txBox="1">
          <a:spLocks noChangeArrowheads="1"/>
        </xdr:cNvSpPr>
      </xdr:nvSpPr>
      <xdr:spPr>
        <a:xfrm>
          <a:off x="6019800" y="363855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2209" name="Text Box 36"/>
        <xdr:cNvSpPr txBox="1">
          <a:spLocks noChangeArrowheads="1"/>
        </xdr:cNvSpPr>
      </xdr:nvSpPr>
      <xdr:spPr>
        <a:xfrm>
          <a:off x="6019800" y="363855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2210" name="文本框 6"/>
        <xdr:cNvSpPr txBox="1">
          <a:spLocks noChangeArrowheads="1"/>
        </xdr:cNvSpPr>
      </xdr:nvSpPr>
      <xdr:spPr>
        <a:xfrm>
          <a:off x="6019800" y="363855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2211" name="Text Box 38"/>
        <xdr:cNvSpPr txBox="1">
          <a:spLocks noChangeArrowheads="1"/>
        </xdr:cNvSpPr>
      </xdr:nvSpPr>
      <xdr:spPr>
        <a:xfrm>
          <a:off x="6019800" y="363855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2212" name="Text Box 39"/>
        <xdr:cNvSpPr txBox="1">
          <a:spLocks noChangeArrowheads="1"/>
        </xdr:cNvSpPr>
      </xdr:nvSpPr>
      <xdr:spPr>
        <a:xfrm>
          <a:off x="6019800" y="363855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2213" name="Text Box 40"/>
        <xdr:cNvSpPr txBox="1">
          <a:spLocks noChangeArrowheads="1"/>
        </xdr:cNvSpPr>
      </xdr:nvSpPr>
      <xdr:spPr>
        <a:xfrm>
          <a:off x="6019800" y="363855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2214" name="Text Box 41"/>
        <xdr:cNvSpPr txBox="1">
          <a:spLocks noChangeArrowheads="1"/>
        </xdr:cNvSpPr>
      </xdr:nvSpPr>
      <xdr:spPr>
        <a:xfrm>
          <a:off x="6019800" y="363855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2215" name="Text Box 6"/>
        <xdr:cNvSpPr txBox="1">
          <a:spLocks noChangeArrowheads="1"/>
        </xdr:cNvSpPr>
      </xdr:nvSpPr>
      <xdr:spPr>
        <a:xfrm>
          <a:off x="6019800" y="363855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2216" name="Text Box 40"/>
        <xdr:cNvSpPr txBox="1">
          <a:spLocks noChangeArrowheads="1"/>
        </xdr:cNvSpPr>
      </xdr:nvSpPr>
      <xdr:spPr>
        <a:xfrm>
          <a:off x="6019800" y="363855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2217" name="Text Box 41"/>
        <xdr:cNvSpPr txBox="1">
          <a:spLocks noChangeArrowheads="1"/>
        </xdr:cNvSpPr>
      </xdr:nvSpPr>
      <xdr:spPr>
        <a:xfrm>
          <a:off x="6019800" y="363855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218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219" name="Text Box 33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220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221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222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223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224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225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226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227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228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229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230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231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9525</xdr:rowOff>
    </xdr:to>
    <xdr:sp macro="" textlink="">
      <xdr:nvSpPr>
        <xdr:cNvPr id="10712232" name="Text Box 33"/>
        <xdr:cNvSpPr txBox="1">
          <a:spLocks noChangeArrowheads="1"/>
        </xdr:cNvSpPr>
      </xdr:nvSpPr>
      <xdr:spPr>
        <a:xfrm>
          <a:off x="6019800" y="3638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233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234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235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236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237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238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239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240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241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242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243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244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245" name="Text Box 33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246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247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248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249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250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251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252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253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254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255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256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257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258" name="Text Box 33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259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260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261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262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263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264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265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266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267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268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269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270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271" name="Text Box 33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272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273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274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275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276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277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278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279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280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281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282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283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284" name="Text Box 33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285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286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287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288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289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290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291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292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293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294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295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296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297" name="Text Box 33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298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299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300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301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302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303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304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305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306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307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308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2309" name="Text Box 6"/>
        <xdr:cNvSpPr txBox="1">
          <a:spLocks noChangeArrowheads="1"/>
        </xdr:cNvSpPr>
      </xdr:nvSpPr>
      <xdr:spPr>
        <a:xfrm>
          <a:off x="6019800" y="363855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2310" name="Text Box 33"/>
        <xdr:cNvSpPr txBox="1">
          <a:spLocks noChangeArrowheads="1"/>
        </xdr:cNvSpPr>
      </xdr:nvSpPr>
      <xdr:spPr>
        <a:xfrm>
          <a:off x="6019800" y="363855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2311" name="Text Box 34"/>
        <xdr:cNvSpPr txBox="1">
          <a:spLocks noChangeArrowheads="1"/>
        </xdr:cNvSpPr>
      </xdr:nvSpPr>
      <xdr:spPr>
        <a:xfrm>
          <a:off x="6019800" y="363855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2312" name="Text Box 35"/>
        <xdr:cNvSpPr txBox="1">
          <a:spLocks noChangeArrowheads="1"/>
        </xdr:cNvSpPr>
      </xdr:nvSpPr>
      <xdr:spPr>
        <a:xfrm>
          <a:off x="6019800" y="363855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2313" name="Text Box 36"/>
        <xdr:cNvSpPr txBox="1">
          <a:spLocks noChangeArrowheads="1"/>
        </xdr:cNvSpPr>
      </xdr:nvSpPr>
      <xdr:spPr>
        <a:xfrm>
          <a:off x="6019800" y="363855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2314" name="文本框 6"/>
        <xdr:cNvSpPr txBox="1">
          <a:spLocks noChangeArrowheads="1"/>
        </xdr:cNvSpPr>
      </xdr:nvSpPr>
      <xdr:spPr>
        <a:xfrm>
          <a:off x="6019800" y="363855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2315" name="Text Box 38"/>
        <xdr:cNvSpPr txBox="1">
          <a:spLocks noChangeArrowheads="1"/>
        </xdr:cNvSpPr>
      </xdr:nvSpPr>
      <xdr:spPr>
        <a:xfrm>
          <a:off x="6019800" y="363855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2316" name="Text Box 39"/>
        <xdr:cNvSpPr txBox="1">
          <a:spLocks noChangeArrowheads="1"/>
        </xdr:cNvSpPr>
      </xdr:nvSpPr>
      <xdr:spPr>
        <a:xfrm>
          <a:off x="6019800" y="363855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2317" name="Text Box 40"/>
        <xdr:cNvSpPr txBox="1">
          <a:spLocks noChangeArrowheads="1"/>
        </xdr:cNvSpPr>
      </xdr:nvSpPr>
      <xdr:spPr>
        <a:xfrm>
          <a:off x="6019800" y="363855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2318" name="Text Box 41"/>
        <xdr:cNvSpPr txBox="1">
          <a:spLocks noChangeArrowheads="1"/>
        </xdr:cNvSpPr>
      </xdr:nvSpPr>
      <xdr:spPr>
        <a:xfrm>
          <a:off x="6019800" y="363855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2319" name="Text Box 6"/>
        <xdr:cNvSpPr txBox="1">
          <a:spLocks noChangeArrowheads="1"/>
        </xdr:cNvSpPr>
      </xdr:nvSpPr>
      <xdr:spPr>
        <a:xfrm>
          <a:off x="6019800" y="363855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2320" name="Text Box 40"/>
        <xdr:cNvSpPr txBox="1">
          <a:spLocks noChangeArrowheads="1"/>
        </xdr:cNvSpPr>
      </xdr:nvSpPr>
      <xdr:spPr>
        <a:xfrm>
          <a:off x="6019800" y="363855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2321" name="Text Box 41"/>
        <xdr:cNvSpPr txBox="1">
          <a:spLocks noChangeArrowheads="1"/>
        </xdr:cNvSpPr>
      </xdr:nvSpPr>
      <xdr:spPr>
        <a:xfrm>
          <a:off x="6019800" y="363855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322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323" name="Text Box 33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324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325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326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327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328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329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330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331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332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333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334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335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336" name="Text Box 33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337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338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339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340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341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342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343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344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345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346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347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348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349" name="Text Box 33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350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351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352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353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354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355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356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357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358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359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360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361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362" name="Text Box 33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363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364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365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366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367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368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369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370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371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372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373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374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375" name="Text Box 33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376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377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378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379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380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381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382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383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384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385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386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387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388" name="Text Box 33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389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390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391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392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393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394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395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396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397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398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399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400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401" name="Text Box 33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402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403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404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405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406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407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408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409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410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411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412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413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414" name="Text Box 33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415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416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417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418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419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420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421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422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423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424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425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426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427" name="Text Box 33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428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429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430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431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432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433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434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435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436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437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438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439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440" name="Text Box 33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441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442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443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444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445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446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447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448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449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450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451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452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453" name="Text Box 33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454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455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456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457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458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459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460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461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462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463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464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465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466" name="Text Box 33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467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468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469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470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471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472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473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474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475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476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477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2478" name="Text Box 6"/>
        <xdr:cNvSpPr txBox="1">
          <a:spLocks noChangeArrowheads="1"/>
        </xdr:cNvSpPr>
      </xdr:nvSpPr>
      <xdr:spPr>
        <a:xfrm>
          <a:off x="6019800" y="363855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2479" name="Text Box 33"/>
        <xdr:cNvSpPr txBox="1">
          <a:spLocks noChangeArrowheads="1"/>
        </xdr:cNvSpPr>
      </xdr:nvSpPr>
      <xdr:spPr>
        <a:xfrm>
          <a:off x="6019800" y="363855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2480" name="Text Box 34"/>
        <xdr:cNvSpPr txBox="1">
          <a:spLocks noChangeArrowheads="1"/>
        </xdr:cNvSpPr>
      </xdr:nvSpPr>
      <xdr:spPr>
        <a:xfrm>
          <a:off x="6019800" y="363855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2481" name="Text Box 35"/>
        <xdr:cNvSpPr txBox="1">
          <a:spLocks noChangeArrowheads="1"/>
        </xdr:cNvSpPr>
      </xdr:nvSpPr>
      <xdr:spPr>
        <a:xfrm>
          <a:off x="6019800" y="363855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2482" name="Text Box 36"/>
        <xdr:cNvSpPr txBox="1">
          <a:spLocks noChangeArrowheads="1"/>
        </xdr:cNvSpPr>
      </xdr:nvSpPr>
      <xdr:spPr>
        <a:xfrm>
          <a:off x="6019800" y="363855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2483" name="文本框 6"/>
        <xdr:cNvSpPr txBox="1">
          <a:spLocks noChangeArrowheads="1"/>
        </xdr:cNvSpPr>
      </xdr:nvSpPr>
      <xdr:spPr>
        <a:xfrm>
          <a:off x="6019800" y="363855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2484" name="Text Box 38"/>
        <xdr:cNvSpPr txBox="1">
          <a:spLocks noChangeArrowheads="1"/>
        </xdr:cNvSpPr>
      </xdr:nvSpPr>
      <xdr:spPr>
        <a:xfrm>
          <a:off x="6019800" y="363855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2485" name="Text Box 39"/>
        <xdr:cNvSpPr txBox="1">
          <a:spLocks noChangeArrowheads="1"/>
        </xdr:cNvSpPr>
      </xdr:nvSpPr>
      <xdr:spPr>
        <a:xfrm>
          <a:off x="6019800" y="363855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2486" name="Text Box 40"/>
        <xdr:cNvSpPr txBox="1">
          <a:spLocks noChangeArrowheads="1"/>
        </xdr:cNvSpPr>
      </xdr:nvSpPr>
      <xdr:spPr>
        <a:xfrm>
          <a:off x="6019800" y="363855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2487" name="Text Box 41"/>
        <xdr:cNvSpPr txBox="1">
          <a:spLocks noChangeArrowheads="1"/>
        </xdr:cNvSpPr>
      </xdr:nvSpPr>
      <xdr:spPr>
        <a:xfrm>
          <a:off x="6019800" y="363855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2488" name="Text Box 6"/>
        <xdr:cNvSpPr txBox="1">
          <a:spLocks noChangeArrowheads="1"/>
        </xdr:cNvSpPr>
      </xdr:nvSpPr>
      <xdr:spPr>
        <a:xfrm>
          <a:off x="6019800" y="363855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2489" name="Text Box 40"/>
        <xdr:cNvSpPr txBox="1">
          <a:spLocks noChangeArrowheads="1"/>
        </xdr:cNvSpPr>
      </xdr:nvSpPr>
      <xdr:spPr>
        <a:xfrm>
          <a:off x="6019800" y="363855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2490" name="Text Box 41"/>
        <xdr:cNvSpPr txBox="1">
          <a:spLocks noChangeArrowheads="1"/>
        </xdr:cNvSpPr>
      </xdr:nvSpPr>
      <xdr:spPr>
        <a:xfrm>
          <a:off x="6019800" y="363855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491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492" name="Text Box 33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493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494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495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496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497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498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499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500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501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502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503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504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9525</xdr:rowOff>
    </xdr:to>
    <xdr:sp macro="" textlink="">
      <xdr:nvSpPr>
        <xdr:cNvPr id="10712505" name="Text Box 33"/>
        <xdr:cNvSpPr txBox="1">
          <a:spLocks noChangeArrowheads="1"/>
        </xdr:cNvSpPr>
      </xdr:nvSpPr>
      <xdr:spPr>
        <a:xfrm>
          <a:off x="6019800" y="3638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506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507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508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509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510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511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512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513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514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515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516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517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518" name="Text Box 33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519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520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521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522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523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524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525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526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527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528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529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530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531" name="Text Box 33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532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533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534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535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536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537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538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539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540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541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542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543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544" name="Text Box 33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545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546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547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548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549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550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551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552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553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554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555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556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557" name="Text Box 33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558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559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560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561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562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563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564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565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566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567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568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569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570" name="Text Box 33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571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572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573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574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575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576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577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578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579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580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581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2582" name="Text Box 6"/>
        <xdr:cNvSpPr txBox="1">
          <a:spLocks noChangeArrowheads="1"/>
        </xdr:cNvSpPr>
      </xdr:nvSpPr>
      <xdr:spPr>
        <a:xfrm>
          <a:off x="6019800" y="363855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2583" name="Text Box 33"/>
        <xdr:cNvSpPr txBox="1">
          <a:spLocks noChangeArrowheads="1"/>
        </xdr:cNvSpPr>
      </xdr:nvSpPr>
      <xdr:spPr>
        <a:xfrm>
          <a:off x="6019800" y="363855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2584" name="Text Box 34"/>
        <xdr:cNvSpPr txBox="1">
          <a:spLocks noChangeArrowheads="1"/>
        </xdr:cNvSpPr>
      </xdr:nvSpPr>
      <xdr:spPr>
        <a:xfrm>
          <a:off x="6019800" y="363855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2585" name="Text Box 35"/>
        <xdr:cNvSpPr txBox="1">
          <a:spLocks noChangeArrowheads="1"/>
        </xdr:cNvSpPr>
      </xdr:nvSpPr>
      <xdr:spPr>
        <a:xfrm>
          <a:off x="6019800" y="363855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2586" name="Text Box 36"/>
        <xdr:cNvSpPr txBox="1">
          <a:spLocks noChangeArrowheads="1"/>
        </xdr:cNvSpPr>
      </xdr:nvSpPr>
      <xdr:spPr>
        <a:xfrm>
          <a:off x="6019800" y="363855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2587" name="文本框 6"/>
        <xdr:cNvSpPr txBox="1">
          <a:spLocks noChangeArrowheads="1"/>
        </xdr:cNvSpPr>
      </xdr:nvSpPr>
      <xdr:spPr>
        <a:xfrm>
          <a:off x="6019800" y="363855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2588" name="Text Box 38"/>
        <xdr:cNvSpPr txBox="1">
          <a:spLocks noChangeArrowheads="1"/>
        </xdr:cNvSpPr>
      </xdr:nvSpPr>
      <xdr:spPr>
        <a:xfrm>
          <a:off x="6019800" y="363855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2589" name="Text Box 39"/>
        <xdr:cNvSpPr txBox="1">
          <a:spLocks noChangeArrowheads="1"/>
        </xdr:cNvSpPr>
      </xdr:nvSpPr>
      <xdr:spPr>
        <a:xfrm>
          <a:off x="6019800" y="363855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2590" name="Text Box 40"/>
        <xdr:cNvSpPr txBox="1">
          <a:spLocks noChangeArrowheads="1"/>
        </xdr:cNvSpPr>
      </xdr:nvSpPr>
      <xdr:spPr>
        <a:xfrm>
          <a:off x="6019800" y="363855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2591" name="Text Box 41"/>
        <xdr:cNvSpPr txBox="1">
          <a:spLocks noChangeArrowheads="1"/>
        </xdr:cNvSpPr>
      </xdr:nvSpPr>
      <xdr:spPr>
        <a:xfrm>
          <a:off x="6019800" y="363855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2592" name="Text Box 6"/>
        <xdr:cNvSpPr txBox="1">
          <a:spLocks noChangeArrowheads="1"/>
        </xdr:cNvSpPr>
      </xdr:nvSpPr>
      <xdr:spPr>
        <a:xfrm>
          <a:off x="6019800" y="363855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2593" name="Text Box 40"/>
        <xdr:cNvSpPr txBox="1">
          <a:spLocks noChangeArrowheads="1"/>
        </xdr:cNvSpPr>
      </xdr:nvSpPr>
      <xdr:spPr>
        <a:xfrm>
          <a:off x="6019800" y="363855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38100</xdr:colOff>
      <xdr:row>8</xdr:row>
      <xdr:rowOff>180975</xdr:rowOff>
    </xdr:to>
    <xdr:sp macro="" textlink="">
      <xdr:nvSpPr>
        <xdr:cNvPr id="10712594" name="Text Box 41"/>
        <xdr:cNvSpPr txBox="1">
          <a:spLocks noChangeArrowheads="1"/>
        </xdr:cNvSpPr>
      </xdr:nvSpPr>
      <xdr:spPr>
        <a:xfrm>
          <a:off x="6019800" y="363855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595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596" name="Text Box 33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597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598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599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600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601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602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603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604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605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606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607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608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609" name="Text Box 33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610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611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612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613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614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615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616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617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618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619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620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621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622" name="Text Box 33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623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624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625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626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627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628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629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630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631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632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633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634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635" name="Text Box 33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636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637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638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639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640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641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642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643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644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645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646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647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648" name="Text Box 33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649" name="Text Box 34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650" name="Text Box 35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651" name="Text Box 3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652" name="文本框 6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653" name="Text Box 38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123825</xdr:rowOff>
    </xdr:to>
    <xdr:sp macro="" textlink="">
      <xdr:nvSpPr>
        <xdr:cNvPr id="10712654" name="Text Box 39"/>
        <xdr:cNvSpPr txBox="1">
          <a:spLocks noChangeArrowheads="1"/>
        </xdr:cNvSpPr>
      </xdr:nvSpPr>
      <xdr:spPr>
        <a:xfrm>
          <a:off x="6019800" y="3638550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655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656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657" name="Text Box 6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658" name="Text Box 40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180975</xdr:rowOff>
    </xdr:to>
    <xdr:sp macro="" textlink="">
      <xdr:nvSpPr>
        <xdr:cNvPr id="10712659" name="Text Box 41"/>
        <xdr:cNvSpPr txBox="1">
          <a:spLocks noChangeArrowheads="1"/>
        </xdr:cNvSpPr>
      </xdr:nvSpPr>
      <xdr:spPr>
        <a:xfrm>
          <a:off x="6019800" y="36385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&#20915;&#31639;&#25253;&#21578;&#38468;&#34920;(20180821&#19981;&#21152;&#32463;&#27982;&#20998;&#31867;&#3492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0000000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68"/>
  <sheetViews>
    <sheetView tabSelected="1" topLeftCell="A60" workbookViewId="0">
      <selection activeCell="B40" sqref="B40:G40"/>
    </sheetView>
  </sheetViews>
  <sheetFormatPr defaultColWidth="9" defaultRowHeight="14.25"/>
  <cols>
    <col min="1" max="1" width="4.75" style="468" customWidth="1"/>
    <col min="2" max="6" width="9" style="468"/>
    <col min="7" max="7" width="25.875" style="468" customWidth="1"/>
    <col min="8" max="16384" width="9" style="468"/>
  </cols>
  <sheetData>
    <row r="1" spans="1:7" s="485" customFormat="1" ht="57.75" customHeight="1">
      <c r="A1" s="493" t="s">
        <v>0</v>
      </c>
      <c r="B1" s="493"/>
      <c r="C1" s="493"/>
      <c r="D1" s="493"/>
      <c r="E1" s="493"/>
      <c r="F1" s="493"/>
      <c r="G1" s="493"/>
    </row>
    <row r="2" spans="1:7" s="485" customFormat="1" ht="24" customHeight="1">
      <c r="A2" s="487"/>
      <c r="B2" s="487"/>
      <c r="C2" s="487"/>
      <c r="D2" s="487"/>
      <c r="E2" s="487"/>
      <c r="F2" s="487"/>
      <c r="G2" s="487"/>
    </row>
    <row r="3" spans="1:7" s="485" customFormat="1" ht="24" customHeight="1">
      <c r="A3" s="494" t="s">
        <v>1</v>
      </c>
      <c r="B3" s="494"/>
      <c r="C3" s="494"/>
      <c r="D3" s="494"/>
      <c r="E3" s="494"/>
      <c r="F3" s="494"/>
      <c r="G3" s="494"/>
    </row>
    <row r="4" spans="1:7" s="485" customFormat="1" ht="24" customHeight="1">
      <c r="A4" s="489"/>
      <c r="B4" s="489"/>
      <c r="C4" s="489"/>
      <c r="D4" s="489"/>
      <c r="E4" s="489"/>
      <c r="F4" s="489"/>
      <c r="G4" s="490"/>
    </row>
    <row r="5" spans="1:7" ht="24" customHeight="1">
      <c r="A5" s="491" t="s">
        <v>2</v>
      </c>
      <c r="B5" s="495" t="s">
        <v>3</v>
      </c>
      <c r="C5" s="495"/>
      <c r="D5" s="495"/>
      <c r="E5" s="495"/>
      <c r="F5" s="495"/>
      <c r="G5" s="495"/>
    </row>
    <row r="6" spans="1:7" ht="24" customHeight="1">
      <c r="A6" s="491" t="s">
        <v>4</v>
      </c>
      <c r="B6" s="495" t="s">
        <v>5</v>
      </c>
      <c r="C6" s="495"/>
      <c r="D6" s="495"/>
      <c r="E6" s="495"/>
      <c r="F6" s="495"/>
      <c r="G6" s="495"/>
    </row>
    <row r="7" spans="1:7" ht="24" customHeight="1">
      <c r="A7" s="491" t="s">
        <v>6</v>
      </c>
      <c r="B7" s="495" t="s">
        <v>7</v>
      </c>
      <c r="C7" s="495"/>
      <c r="D7" s="495"/>
      <c r="E7" s="495"/>
      <c r="F7" s="495"/>
      <c r="G7" s="495"/>
    </row>
    <row r="8" spans="1:7" ht="24" customHeight="1">
      <c r="A8" s="491" t="s">
        <v>8</v>
      </c>
      <c r="B8" s="495" t="s">
        <v>9</v>
      </c>
      <c r="C8" s="495"/>
      <c r="D8" s="495"/>
      <c r="E8" s="495"/>
      <c r="F8" s="495"/>
      <c r="G8" s="495"/>
    </row>
    <row r="9" spans="1:7" ht="24" customHeight="1">
      <c r="A9" s="491" t="s">
        <v>10</v>
      </c>
      <c r="B9" s="495" t="s">
        <v>11</v>
      </c>
      <c r="C9" s="495"/>
      <c r="D9" s="495"/>
      <c r="E9" s="495"/>
      <c r="F9" s="495"/>
      <c r="G9" s="495"/>
    </row>
    <row r="10" spans="1:7" ht="24" customHeight="1">
      <c r="A10" s="491" t="s">
        <v>12</v>
      </c>
      <c r="B10" s="495" t="s">
        <v>13</v>
      </c>
      <c r="C10" s="495"/>
      <c r="D10" s="495"/>
      <c r="E10" s="495"/>
      <c r="F10" s="495"/>
      <c r="G10" s="495"/>
    </row>
    <row r="11" spans="1:7" ht="24" customHeight="1">
      <c r="A11" s="491" t="s">
        <v>14</v>
      </c>
      <c r="B11" s="495" t="s">
        <v>15</v>
      </c>
      <c r="C11" s="495"/>
      <c r="D11" s="495"/>
      <c r="E11" s="495"/>
      <c r="F11" s="495"/>
      <c r="G11" s="495"/>
    </row>
    <row r="12" spans="1:7" ht="24" customHeight="1">
      <c r="A12" s="491" t="s">
        <v>16</v>
      </c>
      <c r="B12" s="495" t="s">
        <v>17</v>
      </c>
      <c r="C12" s="495"/>
      <c r="D12" s="495"/>
      <c r="E12" s="495"/>
      <c r="F12" s="495"/>
      <c r="G12" s="495"/>
    </row>
    <row r="13" spans="1:7" ht="24" customHeight="1">
      <c r="A13" s="491" t="s">
        <v>18</v>
      </c>
      <c r="B13" s="495" t="s">
        <v>19</v>
      </c>
      <c r="C13" s="495"/>
      <c r="D13" s="495"/>
      <c r="E13" s="495"/>
      <c r="F13" s="495"/>
      <c r="G13" s="495"/>
    </row>
    <row r="14" spans="1:7" ht="24" customHeight="1">
      <c r="A14" s="491" t="s">
        <v>20</v>
      </c>
      <c r="B14" s="495" t="s">
        <v>21</v>
      </c>
      <c r="C14" s="495"/>
      <c r="D14" s="495"/>
      <c r="E14" s="495"/>
      <c r="F14" s="495"/>
      <c r="G14" s="495"/>
    </row>
    <row r="15" spans="1:7" ht="24" customHeight="1">
      <c r="A15" s="491" t="s">
        <v>22</v>
      </c>
      <c r="B15" s="495" t="s">
        <v>23</v>
      </c>
      <c r="C15" s="495"/>
      <c r="D15" s="495"/>
      <c r="E15" s="495"/>
      <c r="F15" s="495"/>
      <c r="G15" s="495"/>
    </row>
    <row r="16" spans="1:7" ht="24" customHeight="1">
      <c r="A16" s="491" t="s">
        <v>24</v>
      </c>
      <c r="B16" s="495" t="s">
        <v>1866</v>
      </c>
      <c r="C16" s="495"/>
      <c r="D16" s="495"/>
      <c r="E16" s="495"/>
      <c r="F16" s="495"/>
      <c r="G16" s="495"/>
    </row>
    <row r="17" spans="1:7" ht="24" customHeight="1">
      <c r="A17" s="491" t="s">
        <v>25</v>
      </c>
      <c r="B17" s="495" t="s">
        <v>1867</v>
      </c>
      <c r="C17" s="495"/>
      <c r="D17" s="495"/>
      <c r="E17" s="495"/>
      <c r="F17" s="495"/>
      <c r="G17" s="495"/>
    </row>
    <row r="18" spans="1:7" ht="24" customHeight="1">
      <c r="A18" s="491" t="s">
        <v>26</v>
      </c>
      <c r="B18" s="495" t="s">
        <v>1868</v>
      </c>
      <c r="C18" s="495"/>
      <c r="D18" s="495"/>
      <c r="E18" s="495"/>
      <c r="F18" s="495"/>
      <c r="G18" s="495"/>
    </row>
    <row r="19" spans="1:7" ht="24" customHeight="1">
      <c r="A19" s="491" t="s">
        <v>27</v>
      </c>
      <c r="B19" s="495" t="s">
        <v>1869</v>
      </c>
      <c r="C19" s="495"/>
      <c r="D19" s="495"/>
      <c r="E19" s="495"/>
      <c r="F19" s="495"/>
      <c r="G19" s="495"/>
    </row>
    <row r="20" spans="1:7" ht="24" customHeight="1">
      <c r="A20" s="491" t="s">
        <v>28</v>
      </c>
      <c r="B20" s="495" t="s">
        <v>1870</v>
      </c>
      <c r="C20" s="495"/>
      <c r="D20" s="495"/>
      <c r="E20" s="495"/>
      <c r="F20" s="495"/>
      <c r="G20" s="495"/>
    </row>
    <row r="21" spans="1:7" ht="24" customHeight="1">
      <c r="A21" s="491" t="s">
        <v>29</v>
      </c>
      <c r="B21" s="495" t="s">
        <v>1871</v>
      </c>
      <c r="C21" s="495"/>
      <c r="D21" s="495"/>
      <c r="E21" s="495"/>
      <c r="F21" s="495"/>
      <c r="G21" s="495"/>
    </row>
    <row r="22" spans="1:7" ht="24" customHeight="1">
      <c r="A22" s="491" t="s">
        <v>30</v>
      </c>
      <c r="B22" s="495" t="s">
        <v>1872</v>
      </c>
      <c r="C22" s="495"/>
      <c r="D22" s="495"/>
      <c r="E22" s="495"/>
      <c r="F22" s="495"/>
      <c r="G22" s="495"/>
    </row>
    <row r="23" spans="1:7" ht="24" customHeight="1">
      <c r="A23" s="491" t="s">
        <v>31</v>
      </c>
      <c r="B23" s="495" t="s">
        <v>1873</v>
      </c>
      <c r="C23" s="495"/>
      <c r="D23" s="495"/>
      <c r="E23" s="495"/>
      <c r="F23" s="495"/>
      <c r="G23" s="495"/>
    </row>
    <row r="24" spans="1:7" ht="24" customHeight="1">
      <c r="A24" s="491" t="s">
        <v>32</v>
      </c>
      <c r="B24" s="495" t="s">
        <v>1874</v>
      </c>
      <c r="C24" s="495"/>
      <c r="D24" s="495"/>
      <c r="E24" s="495"/>
      <c r="F24" s="495"/>
      <c r="G24" s="495"/>
    </row>
    <row r="25" spans="1:7" ht="24" customHeight="1">
      <c r="A25" s="491" t="s">
        <v>33</v>
      </c>
      <c r="B25" s="495" t="s">
        <v>1875</v>
      </c>
      <c r="C25" s="495"/>
      <c r="D25" s="495"/>
      <c r="E25" s="495"/>
      <c r="F25" s="495"/>
      <c r="G25" s="495"/>
    </row>
    <row r="26" spans="1:7" ht="24" customHeight="1">
      <c r="A26" s="491" t="s">
        <v>34</v>
      </c>
      <c r="B26" s="495" t="s">
        <v>1876</v>
      </c>
      <c r="C26" s="495"/>
      <c r="D26" s="495"/>
      <c r="E26" s="495"/>
      <c r="F26" s="495"/>
      <c r="G26" s="495"/>
    </row>
    <row r="27" spans="1:7" ht="24" customHeight="1">
      <c r="A27" s="492"/>
    </row>
    <row r="28" spans="1:7" s="485" customFormat="1" ht="24" customHeight="1">
      <c r="A28" s="494" t="s">
        <v>35</v>
      </c>
      <c r="B28" s="494"/>
      <c r="C28" s="494"/>
      <c r="D28" s="494"/>
      <c r="E28" s="494"/>
      <c r="F28" s="494"/>
      <c r="G28" s="494"/>
    </row>
    <row r="29" spans="1:7" s="485" customFormat="1" ht="24" customHeight="1">
      <c r="A29" s="489"/>
      <c r="B29" s="489"/>
      <c r="C29" s="489"/>
      <c r="D29" s="489"/>
      <c r="E29" s="489"/>
      <c r="F29" s="489"/>
      <c r="G29" s="489"/>
    </row>
    <row r="30" spans="1:7" ht="24" customHeight="1">
      <c r="A30" s="492" t="s">
        <v>36</v>
      </c>
      <c r="B30" s="495" t="s">
        <v>37</v>
      </c>
      <c r="C30" s="495"/>
      <c r="D30" s="495"/>
      <c r="E30" s="495"/>
      <c r="F30" s="495"/>
      <c r="G30" s="495"/>
    </row>
    <row r="31" spans="1:7" ht="24" customHeight="1">
      <c r="A31" s="492" t="s">
        <v>38</v>
      </c>
      <c r="B31" s="495" t="s">
        <v>39</v>
      </c>
      <c r="C31" s="495"/>
      <c r="D31" s="495"/>
      <c r="E31" s="495"/>
      <c r="F31" s="495"/>
      <c r="G31" s="495"/>
    </row>
    <row r="32" spans="1:7" ht="24" customHeight="1">
      <c r="A32" s="492" t="s">
        <v>40</v>
      </c>
      <c r="B32" s="495" t="s">
        <v>41</v>
      </c>
      <c r="C32" s="495"/>
      <c r="D32" s="495"/>
      <c r="E32" s="495"/>
      <c r="F32" s="495"/>
      <c r="G32" s="495"/>
    </row>
    <row r="33" spans="1:7" ht="24" customHeight="1">
      <c r="A33" s="492" t="s">
        <v>42</v>
      </c>
      <c r="B33" s="495" t="s">
        <v>43</v>
      </c>
      <c r="C33" s="495"/>
      <c r="D33" s="495"/>
      <c r="E33" s="495"/>
      <c r="F33" s="495"/>
      <c r="G33" s="495"/>
    </row>
    <row r="34" spans="1:7" ht="24" customHeight="1">
      <c r="A34" s="492" t="s">
        <v>44</v>
      </c>
      <c r="B34" s="495" t="s">
        <v>45</v>
      </c>
      <c r="C34" s="495"/>
      <c r="D34" s="495"/>
      <c r="E34" s="495"/>
      <c r="F34" s="495"/>
      <c r="G34" s="495"/>
    </row>
    <row r="35" spans="1:7" ht="24" customHeight="1">
      <c r="A35" s="492" t="s">
        <v>46</v>
      </c>
      <c r="B35" s="495" t="s">
        <v>47</v>
      </c>
      <c r="C35" s="495"/>
      <c r="D35" s="495"/>
      <c r="E35" s="495"/>
      <c r="F35" s="495"/>
      <c r="G35" s="495"/>
    </row>
    <row r="36" spans="1:7" ht="24" customHeight="1">
      <c r="A36" s="492" t="s">
        <v>48</v>
      </c>
      <c r="B36" s="495" t="s">
        <v>49</v>
      </c>
      <c r="C36" s="495"/>
      <c r="D36" s="495"/>
      <c r="E36" s="495"/>
      <c r="F36" s="495"/>
      <c r="G36" s="495"/>
    </row>
    <row r="37" spans="1:7" ht="24" customHeight="1">
      <c r="A37" s="492" t="s">
        <v>50</v>
      </c>
      <c r="B37" s="495" t="s">
        <v>51</v>
      </c>
      <c r="C37" s="495"/>
      <c r="D37" s="495"/>
      <c r="E37" s="495"/>
      <c r="F37" s="495"/>
      <c r="G37" s="495"/>
    </row>
    <row r="38" spans="1:7" ht="24" customHeight="1">
      <c r="A38" s="492" t="s">
        <v>52</v>
      </c>
      <c r="B38" s="495" t="s">
        <v>1877</v>
      </c>
      <c r="C38" s="495"/>
      <c r="D38" s="495"/>
      <c r="E38" s="495"/>
      <c r="F38" s="495"/>
      <c r="G38" s="495"/>
    </row>
    <row r="39" spans="1:7" ht="24" customHeight="1">
      <c r="A39" s="492" t="s">
        <v>53</v>
      </c>
      <c r="B39" s="495" t="s">
        <v>1878</v>
      </c>
      <c r="C39" s="495"/>
      <c r="D39" s="495"/>
      <c r="E39" s="495"/>
      <c r="F39" s="495"/>
      <c r="G39" s="495"/>
    </row>
    <row r="40" spans="1:7" ht="24" customHeight="1">
      <c r="A40" s="492" t="s">
        <v>54</v>
      </c>
      <c r="B40" s="548" t="s">
        <v>1879</v>
      </c>
      <c r="C40" s="495"/>
      <c r="D40" s="495"/>
      <c r="E40" s="495"/>
      <c r="F40" s="495"/>
      <c r="G40" s="495"/>
    </row>
    <row r="41" spans="1:7" ht="24" customHeight="1">
      <c r="A41" s="492" t="s">
        <v>55</v>
      </c>
      <c r="B41" s="495" t="s">
        <v>1880</v>
      </c>
      <c r="C41" s="495"/>
      <c r="D41" s="495"/>
      <c r="E41" s="495"/>
      <c r="F41" s="495"/>
      <c r="G41" s="495"/>
    </row>
    <row r="42" spans="1:7" ht="24" customHeight="1">
      <c r="A42" s="492" t="s">
        <v>56</v>
      </c>
      <c r="B42" s="495" t="s">
        <v>1881</v>
      </c>
      <c r="C42" s="495"/>
      <c r="D42" s="495"/>
      <c r="E42" s="495"/>
      <c r="F42" s="495"/>
      <c r="G42" s="495"/>
    </row>
    <row r="43" spans="1:7" ht="24" customHeight="1">
      <c r="A43" s="492" t="s">
        <v>57</v>
      </c>
      <c r="B43" s="495" t="s">
        <v>1882</v>
      </c>
      <c r="C43" s="495"/>
      <c r="D43" s="495"/>
      <c r="E43" s="495"/>
      <c r="F43" s="495"/>
      <c r="G43" s="495"/>
    </row>
    <row r="44" spans="1:7" ht="24" customHeight="1">
      <c r="A44" s="492" t="s">
        <v>58</v>
      </c>
      <c r="B44" s="495" t="s">
        <v>1883</v>
      </c>
      <c r="C44" s="495"/>
      <c r="D44" s="495"/>
      <c r="E44" s="495"/>
      <c r="F44" s="495"/>
      <c r="G44" s="495"/>
    </row>
    <row r="45" spans="1:7" ht="24" customHeight="1">
      <c r="A45" s="492" t="s">
        <v>59</v>
      </c>
      <c r="B45" s="495" t="s">
        <v>1884</v>
      </c>
      <c r="C45" s="495"/>
      <c r="D45" s="495"/>
      <c r="E45" s="495"/>
      <c r="F45" s="495"/>
      <c r="G45" s="495"/>
    </row>
    <row r="46" spans="1:7" ht="24" customHeight="1">
      <c r="A46" s="492"/>
      <c r="B46" s="491"/>
      <c r="C46" s="491"/>
      <c r="D46" s="491"/>
      <c r="E46" s="491"/>
      <c r="F46" s="491"/>
      <c r="G46" s="491"/>
    </row>
    <row r="47" spans="1:7" s="485" customFormat="1" ht="24" customHeight="1">
      <c r="A47" s="494" t="s">
        <v>60</v>
      </c>
      <c r="B47" s="494"/>
      <c r="C47" s="494"/>
      <c r="D47" s="494"/>
      <c r="E47" s="494"/>
      <c r="F47" s="494"/>
      <c r="G47" s="494"/>
    </row>
    <row r="48" spans="1:7" s="485" customFormat="1" ht="24" customHeight="1">
      <c r="A48" s="489"/>
      <c r="B48" s="489"/>
      <c r="C48" s="489"/>
      <c r="D48" s="489"/>
      <c r="E48" s="489"/>
      <c r="F48" s="489"/>
      <c r="G48" s="489"/>
    </row>
    <row r="49" spans="1:7" ht="24" customHeight="1">
      <c r="A49" s="492" t="s">
        <v>61</v>
      </c>
      <c r="B49" s="495" t="s">
        <v>62</v>
      </c>
      <c r="C49" s="495"/>
      <c r="D49" s="495"/>
      <c r="E49" s="495"/>
      <c r="F49" s="495"/>
      <c r="G49" s="495"/>
    </row>
    <row r="50" spans="1:7" ht="24" customHeight="1">
      <c r="A50" s="492" t="s">
        <v>63</v>
      </c>
      <c r="B50" s="495" t="s">
        <v>64</v>
      </c>
      <c r="C50" s="495"/>
      <c r="D50" s="495"/>
      <c r="E50" s="495"/>
      <c r="F50" s="495"/>
      <c r="G50" s="495"/>
    </row>
    <row r="51" spans="1:7" ht="24" customHeight="1">
      <c r="A51" s="492" t="s">
        <v>65</v>
      </c>
      <c r="B51" s="495" t="s">
        <v>66</v>
      </c>
      <c r="C51" s="495"/>
      <c r="D51" s="495"/>
      <c r="E51" s="495"/>
      <c r="F51" s="495"/>
      <c r="G51" s="495"/>
    </row>
    <row r="52" spans="1:7" ht="24" customHeight="1">
      <c r="A52" s="492" t="s">
        <v>67</v>
      </c>
      <c r="B52" s="495" t="s">
        <v>68</v>
      </c>
      <c r="C52" s="495"/>
      <c r="D52" s="495"/>
      <c r="E52" s="495"/>
      <c r="F52" s="495"/>
      <c r="G52" s="495"/>
    </row>
    <row r="53" spans="1:7" ht="24" customHeight="1">
      <c r="A53" s="492" t="s">
        <v>69</v>
      </c>
      <c r="B53" s="495" t="s">
        <v>70</v>
      </c>
      <c r="C53" s="495"/>
      <c r="D53" s="495"/>
      <c r="E53" s="495"/>
      <c r="F53" s="495"/>
      <c r="G53" s="495"/>
    </row>
    <row r="54" spans="1:7" ht="24" customHeight="1">
      <c r="A54" s="492" t="s">
        <v>71</v>
      </c>
      <c r="B54" s="495" t="s">
        <v>72</v>
      </c>
      <c r="C54" s="495"/>
      <c r="D54" s="495"/>
      <c r="E54" s="495"/>
      <c r="F54" s="495"/>
      <c r="G54" s="495"/>
    </row>
    <row r="55" spans="1:7" ht="24" customHeight="1">
      <c r="A55" s="492" t="s">
        <v>73</v>
      </c>
      <c r="B55" s="495" t="s">
        <v>1885</v>
      </c>
      <c r="C55" s="495"/>
      <c r="D55" s="495"/>
      <c r="E55" s="495"/>
      <c r="F55" s="495"/>
      <c r="G55" s="495"/>
    </row>
    <row r="56" spans="1:7" ht="24" customHeight="1">
      <c r="A56" s="492" t="s">
        <v>74</v>
      </c>
      <c r="B56" s="495" t="s">
        <v>1886</v>
      </c>
      <c r="C56" s="495"/>
      <c r="D56" s="495"/>
      <c r="E56" s="495"/>
      <c r="F56" s="495"/>
      <c r="G56" s="495"/>
    </row>
    <row r="57" spans="1:7" ht="24" customHeight="1">
      <c r="A57" s="492" t="s">
        <v>75</v>
      </c>
      <c r="B57" s="495" t="s">
        <v>1887</v>
      </c>
      <c r="C57" s="495"/>
      <c r="D57" s="495"/>
      <c r="E57" s="495"/>
      <c r="F57" s="495"/>
      <c r="G57" s="495"/>
    </row>
    <row r="58" spans="1:7" ht="24" customHeight="1">
      <c r="A58" s="492" t="s">
        <v>76</v>
      </c>
      <c r="B58" s="495" t="s">
        <v>1888</v>
      </c>
      <c r="C58" s="495"/>
      <c r="D58" s="495"/>
      <c r="E58" s="495"/>
      <c r="F58" s="495"/>
      <c r="G58" s="495"/>
    </row>
    <row r="59" spans="1:7" ht="24" customHeight="1">
      <c r="A59" s="492" t="s">
        <v>77</v>
      </c>
      <c r="B59" s="495" t="s">
        <v>1889</v>
      </c>
      <c r="C59" s="495"/>
      <c r="D59" s="495"/>
      <c r="E59" s="495"/>
      <c r="F59" s="495"/>
      <c r="G59" s="495"/>
    </row>
    <row r="60" spans="1:7" ht="24" customHeight="1">
      <c r="A60" s="492" t="s">
        <v>78</v>
      </c>
      <c r="B60" s="495" t="s">
        <v>1890</v>
      </c>
      <c r="C60" s="495"/>
      <c r="D60" s="495"/>
      <c r="E60" s="495"/>
      <c r="F60" s="495"/>
      <c r="G60" s="495"/>
    </row>
    <row r="61" spans="1:7" ht="24" customHeight="1">
      <c r="A61" s="492"/>
      <c r="B61" s="491"/>
      <c r="C61" s="491"/>
      <c r="D61" s="491"/>
      <c r="E61" s="491"/>
      <c r="F61" s="491"/>
      <c r="G61" s="491"/>
    </row>
    <row r="62" spans="1:7" s="485" customFormat="1" ht="24" customHeight="1">
      <c r="A62" s="494" t="s">
        <v>79</v>
      </c>
      <c r="B62" s="494"/>
      <c r="C62" s="494"/>
      <c r="D62" s="494"/>
      <c r="E62" s="494"/>
      <c r="F62" s="494"/>
      <c r="G62" s="494"/>
    </row>
    <row r="63" spans="1:7" s="485" customFormat="1" ht="24" customHeight="1">
      <c r="A63" s="488"/>
      <c r="B63" s="488"/>
      <c r="C63" s="488"/>
      <c r="D63" s="488"/>
      <c r="E63" s="488"/>
      <c r="F63" s="488"/>
      <c r="G63" s="488"/>
    </row>
    <row r="64" spans="1:7" ht="24" customHeight="1">
      <c r="A64" s="492" t="s">
        <v>80</v>
      </c>
      <c r="B64" s="495" t="s">
        <v>81</v>
      </c>
      <c r="C64" s="495"/>
      <c r="D64" s="495"/>
      <c r="E64" s="495"/>
      <c r="F64" s="495"/>
      <c r="G64" s="495"/>
    </row>
    <row r="65" spans="1:7" ht="24" customHeight="1">
      <c r="A65" s="492" t="s">
        <v>82</v>
      </c>
      <c r="B65" s="495" t="s">
        <v>83</v>
      </c>
      <c r="C65" s="495"/>
      <c r="D65" s="495"/>
      <c r="E65" s="495"/>
      <c r="F65" s="495"/>
      <c r="G65" s="495"/>
    </row>
    <row r="66" spans="1:7" ht="24" customHeight="1">
      <c r="A66" s="492" t="s">
        <v>84</v>
      </c>
      <c r="B66" s="495" t="s">
        <v>85</v>
      </c>
      <c r="C66" s="495"/>
      <c r="D66" s="495"/>
      <c r="E66" s="495"/>
      <c r="F66" s="495"/>
      <c r="G66" s="495"/>
    </row>
    <row r="67" spans="1:7" s="486" customFormat="1" ht="24" customHeight="1">
      <c r="A67" s="492" t="s">
        <v>86</v>
      </c>
      <c r="B67" s="495" t="s">
        <v>87</v>
      </c>
      <c r="C67" s="495"/>
      <c r="D67" s="495"/>
      <c r="E67" s="495"/>
      <c r="F67" s="495"/>
      <c r="G67" s="495"/>
    </row>
    <row r="68" spans="1:7" s="486" customFormat="1" ht="24" customHeight="1">
      <c r="A68" s="492" t="s">
        <v>88</v>
      </c>
      <c r="B68" s="495" t="s">
        <v>89</v>
      </c>
      <c r="C68" s="495"/>
      <c r="D68" s="495"/>
      <c r="E68" s="495"/>
      <c r="F68" s="495"/>
      <c r="G68" s="495"/>
    </row>
  </sheetData>
  <mergeCells count="60">
    <mergeCell ref="B64:G64"/>
    <mergeCell ref="B65:G65"/>
    <mergeCell ref="B66:G66"/>
    <mergeCell ref="B67:G67"/>
    <mergeCell ref="B68:G68"/>
    <mergeCell ref="B57:G57"/>
    <mergeCell ref="B58:G58"/>
    <mergeCell ref="B59:G59"/>
    <mergeCell ref="B60:G60"/>
    <mergeCell ref="A62:G62"/>
    <mergeCell ref="B52:G52"/>
    <mergeCell ref="B53:G53"/>
    <mergeCell ref="B54:G54"/>
    <mergeCell ref="B55:G55"/>
    <mergeCell ref="B56:G56"/>
    <mergeCell ref="B45:G45"/>
    <mergeCell ref="A47:G47"/>
    <mergeCell ref="B49:G49"/>
    <mergeCell ref="B50:G50"/>
    <mergeCell ref="B51:G51"/>
    <mergeCell ref="B40:G40"/>
    <mergeCell ref="B41:G41"/>
    <mergeCell ref="B42:G42"/>
    <mergeCell ref="B43:G43"/>
    <mergeCell ref="B44:G44"/>
    <mergeCell ref="B35:G35"/>
    <mergeCell ref="B36:G36"/>
    <mergeCell ref="B37:G37"/>
    <mergeCell ref="B38:G38"/>
    <mergeCell ref="B39:G39"/>
    <mergeCell ref="B30:G30"/>
    <mergeCell ref="B31:G31"/>
    <mergeCell ref="B32:G32"/>
    <mergeCell ref="B33:G33"/>
    <mergeCell ref="B34:G34"/>
    <mergeCell ref="B23:G23"/>
    <mergeCell ref="B24:G24"/>
    <mergeCell ref="B25:G25"/>
    <mergeCell ref="B26:G26"/>
    <mergeCell ref="A28:G28"/>
    <mergeCell ref="B18:G18"/>
    <mergeCell ref="B19:G19"/>
    <mergeCell ref="B20:G20"/>
    <mergeCell ref="B21:G21"/>
    <mergeCell ref="B22:G22"/>
    <mergeCell ref="B13:G13"/>
    <mergeCell ref="B14:G14"/>
    <mergeCell ref="B15:G15"/>
    <mergeCell ref="B16:G16"/>
    <mergeCell ref="B17:G17"/>
    <mergeCell ref="B8:G8"/>
    <mergeCell ref="B9:G9"/>
    <mergeCell ref="B10:G10"/>
    <mergeCell ref="B11:G11"/>
    <mergeCell ref="B12:G12"/>
    <mergeCell ref="A1:G1"/>
    <mergeCell ref="A3:G3"/>
    <mergeCell ref="B5:G5"/>
    <mergeCell ref="B6:G6"/>
    <mergeCell ref="B7:G7"/>
  </mergeCells>
  <phoneticPr fontId="61" type="noConversion"/>
  <printOptions horizontalCentered="1"/>
  <pageMargins left="0.74803149606299202" right="0.74803149606299202" top="0.98425196850393704" bottom="0.78740157480314998" header="0.511811023622047" footer="0.511811023622047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F35"/>
  <sheetViews>
    <sheetView showZeros="0" workbookViewId="0">
      <selection activeCell="A2" sqref="A2:F2"/>
    </sheetView>
  </sheetViews>
  <sheetFormatPr defaultColWidth="9" defaultRowHeight="14.25"/>
  <cols>
    <col min="1" max="1" width="29.25" style="301" customWidth="1"/>
    <col min="2" max="6" width="9.625" style="302" customWidth="1"/>
    <col min="7" max="16384" width="9" style="303"/>
  </cols>
  <sheetData>
    <row r="1" spans="1:6" ht="27" customHeight="1">
      <c r="A1" s="471" t="s">
        <v>90</v>
      </c>
    </row>
    <row r="2" spans="1:6" s="362" customFormat="1" ht="27" customHeight="1">
      <c r="A2" s="496" t="s">
        <v>91</v>
      </c>
      <c r="B2" s="497"/>
      <c r="C2" s="497"/>
      <c r="D2" s="497"/>
      <c r="E2" s="497"/>
      <c r="F2" s="497"/>
    </row>
    <row r="3" spans="1:6" ht="19.899999999999999" customHeight="1">
      <c r="A3" s="472"/>
      <c r="E3" s="498" t="s">
        <v>92</v>
      </c>
      <c r="F3" s="498"/>
    </row>
    <row r="4" spans="1:6" ht="39" customHeight="1">
      <c r="A4" s="473" t="s">
        <v>93</v>
      </c>
      <c r="B4" s="366" t="s">
        <v>94</v>
      </c>
      <c r="C4" s="366" t="s">
        <v>95</v>
      </c>
      <c r="D4" s="366" t="s">
        <v>96</v>
      </c>
      <c r="E4" s="366" t="s">
        <v>97</v>
      </c>
      <c r="F4" s="366" t="s">
        <v>98</v>
      </c>
    </row>
    <row r="5" spans="1:6" ht="20.100000000000001" customHeight="1">
      <c r="A5" s="474" t="s">
        <v>99</v>
      </c>
      <c r="B5" s="475">
        <f>SUM(B6:B21)</f>
        <v>34950</v>
      </c>
      <c r="C5" s="475">
        <f>SUM(C6:C21)</f>
        <v>40000</v>
      </c>
      <c r="D5" s="475">
        <f>SUM(D6:D21)</f>
        <v>39545</v>
      </c>
      <c r="E5" s="457">
        <f>D5/C5*100</f>
        <v>98.9</v>
      </c>
      <c r="F5" s="458">
        <v>116.3</v>
      </c>
    </row>
    <row r="6" spans="1:6" ht="20.100000000000001" customHeight="1">
      <c r="A6" s="476" t="s">
        <v>100</v>
      </c>
      <c r="B6" s="477">
        <v>12250</v>
      </c>
      <c r="C6" s="477">
        <v>12250</v>
      </c>
      <c r="D6" s="477">
        <v>10142</v>
      </c>
      <c r="E6" s="459">
        <f t="shared" ref="E6:E31" si="0">D6/C6*100</f>
        <v>82.8</v>
      </c>
      <c r="F6" s="460">
        <v>85.1</v>
      </c>
    </row>
    <row r="7" spans="1:6" ht="20.100000000000001" customHeight="1">
      <c r="A7" s="476" t="s">
        <v>101</v>
      </c>
      <c r="B7" s="477">
        <v>3560</v>
      </c>
      <c r="C7" s="477">
        <v>3560</v>
      </c>
      <c r="D7" s="477">
        <v>2512</v>
      </c>
      <c r="E7" s="459">
        <f t="shared" si="0"/>
        <v>70.599999999999994</v>
      </c>
      <c r="F7" s="460">
        <v>72.400000000000006</v>
      </c>
    </row>
    <row r="8" spans="1:6" ht="20.100000000000001" customHeight="1">
      <c r="A8" s="476" t="s">
        <v>102</v>
      </c>
      <c r="B8" s="463"/>
      <c r="C8" s="463"/>
      <c r="D8" s="477"/>
      <c r="E8" s="459"/>
      <c r="F8" s="460"/>
    </row>
    <row r="9" spans="1:6" ht="20.100000000000001" customHeight="1">
      <c r="A9" s="476" t="s">
        <v>103</v>
      </c>
      <c r="B9" s="477">
        <v>990</v>
      </c>
      <c r="C9" s="477">
        <v>990</v>
      </c>
      <c r="D9" s="477">
        <v>799</v>
      </c>
      <c r="E9" s="459">
        <f t="shared" si="0"/>
        <v>80.7</v>
      </c>
      <c r="F9" s="460">
        <v>82.9</v>
      </c>
    </row>
    <row r="10" spans="1:6" ht="20.100000000000001" customHeight="1">
      <c r="A10" s="476" t="s">
        <v>104</v>
      </c>
      <c r="B10" s="477">
        <v>1590</v>
      </c>
      <c r="C10" s="477">
        <v>1590</v>
      </c>
      <c r="D10" s="477">
        <v>1497</v>
      </c>
      <c r="E10" s="459">
        <f t="shared" si="0"/>
        <v>94.2</v>
      </c>
      <c r="F10" s="460">
        <v>96.6</v>
      </c>
    </row>
    <row r="11" spans="1:6" ht="20.100000000000001" customHeight="1">
      <c r="A11" s="476" t="s">
        <v>105</v>
      </c>
      <c r="B11" s="477">
        <v>1690</v>
      </c>
      <c r="C11" s="477">
        <v>1690</v>
      </c>
      <c r="D11" s="477">
        <v>1371</v>
      </c>
      <c r="E11" s="459">
        <f t="shared" si="0"/>
        <v>81.099999999999994</v>
      </c>
      <c r="F11" s="460">
        <v>84</v>
      </c>
    </row>
    <row r="12" spans="1:6" ht="20.100000000000001" customHeight="1">
      <c r="A12" s="476" t="s">
        <v>106</v>
      </c>
      <c r="B12" s="477">
        <v>1180</v>
      </c>
      <c r="C12" s="477">
        <v>1180</v>
      </c>
      <c r="D12" s="478">
        <v>1611</v>
      </c>
      <c r="E12" s="459">
        <f t="shared" si="0"/>
        <v>136.5</v>
      </c>
      <c r="F12" s="460">
        <v>140.19999999999999</v>
      </c>
    </row>
    <row r="13" spans="1:6" ht="20.100000000000001" customHeight="1">
      <c r="A13" s="476" t="s">
        <v>107</v>
      </c>
      <c r="B13" s="477">
        <v>1660</v>
      </c>
      <c r="C13" s="477">
        <v>1660</v>
      </c>
      <c r="D13" s="478">
        <v>-530</v>
      </c>
      <c r="E13" s="479">
        <f t="shared" si="0"/>
        <v>-31.9</v>
      </c>
      <c r="F13" s="480">
        <v>-32.9</v>
      </c>
    </row>
    <row r="14" spans="1:6" ht="20.100000000000001" customHeight="1">
      <c r="A14" s="476" t="s">
        <v>108</v>
      </c>
      <c r="B14" s="477">
        <v>1260</v>
      </c>
      <c r="C14" s="477">
        <v>1260</v>
      </c>
      <c r="D14" s="477">
        <v>1535</v>
      </c>
      <c r="E14" s="459">
        <f t="shared" si="0"/>
        <v>121.8</v>
      </c>
      <c r="F14" s="460">
        <v>125.9</v>
      </c>
    </row>
    <row r="15" spans="1:6" ht="20.100000000000001" customHeight="1">
      <c r="A15" s="476" t="s">
        <v>109</v>
      </c>
      <c r="B15" s="477">
        <v>4720</v>
      </c>
      <c r="C15" s="477">
        <v>8020</v>
      </c>
      <c r="D15" s="477">
        <v>12619</v>
      </c>
      <c r="E15" s="459">
        <f t="shared" si="0"/>
        <v>157.30000000000001</v>
      </c>
      <c r="F15" s="460">
        <v>276.39999999999998</v>
      </c>
    </row>
    <row r="16" spans="1:6" ht="20.100000000000001" customHeight="1">
      <c r="A16" s="476" t="s">
        <v>110</v>
      </c>
      <c r="B16" s="477">
        <v>1320</v>
      </c>
      <c r="C16" s="477">
        <v>1320</v>
      </c>
      <c r="D16" s="477">
        <v>1327</v>
      </c>
      <c r="E16" s="459">
        <f t="shared" si="0"/>
        <v>100.5</v>
      </c>
      <c r="F16" s="460">
        <v>102.9</v>
      </c>
    </row>
    <row r="17" spans="1:6" ht="20.100000000000001" customHeight="1">
      <c r="A17" s="476" t="s">
        <v>111</v>
      </c>
      <c r="B17" s="477">
        <v>1300</v>
      </c>
      <c r="C17" s="477">
        <v>1300</v>
      </c>
      <c r="D17" s="477">
        <v>718</v>
      </c>
      <c r="E17" s="459">
        <f t="shared" si="0"/>
        <v>55.2</v>
      </c>
      <c r="F17" s="460">
        <v>57.1</v>
      </c>
    </row>
    <row r="18" spans="1:6" ht="20.100000000000001" customHeight="1">
      <c r="A18" s="476" t="s">
        <v>112</v>
      </c>
      <c r="B18" s="477">
        <v>3180</v>
      </c>
      <c r="C18" s="477">
        <v>4870</v>
      </c>
      <c r="D18" s="477">
        <v>5639</v>
      </c>
      <c r="E18" s="459">
        <f t="shared" si="0"/>
        <v>115.8</v>
      </c>
      <c r="F18" s="460">
        <v>181.8</v>
      </c>
    </row>
    <row r="19" spans="1:6" ht="20.100000000000001" customHeight="1">
      <c r="A19" s="476" t="s">
        <v>113</v>
      </c>
      <c r="B19" s="477"/>
      <c r="C19" s="477"/>
      <c r="D19" s="477"/>
      <c r="E19" s="459"/>
      <c r="F19" s="460"/>
    </row>
    <row r="20" spans="1:6" ht="20.100000000000001" customHeight="1">
      <c r="A20" s="476" t="s">
        <v>114</v>
      </c>
      <c r="B20" s="477">
        <v>250</v>
      </c>
      <c r="C20" s="477">
        <v>250</v>
      </c>
      <c r="D20" s="464">
        <v>249</v>
      </c>
      <c r="E20" s="459">
        <f t="shared" si="0"/>
        <v>99.6</v>
      </c>
      <c r="F20" s="460">
        <v>103.8</v>
      </c>
    </row>
    <row r="21" spans="1:6" ht="20.100000000000001" customHeight="1">
      <c r="A21" s="476" t="s">
        <v>115</v>
      </c>
      <c r="B21" s="463"/>
      <c r="C21" s="463">
        <v>60</v>
      </c>
      <c r="D21" s="464">
        <v>56</v>
      </c>
      <c r="E21" s="459">
        <f t="shared" si="0"/>
        <v>93.3</v>
      </c>
      <c r="F21" s="460">
        <v>224</v>
      </c>
    </row>
    <row r="22" spans="1:6" ht="20.100000000000001" customHeight="1">
      <c r="A22" s="474" t="s">
        <v>116</v>
      </c>
      <c r="B22" s="475">
        <f>SUM(B23:B29)</f>
        <v>52310</v>
      </c>
      <c r="C22" s="475">
        <f>SUM(C23:C29)</f>
        <v>60018</v>
      </c>
      <c r="D22" s="481">
        <f>SUM(D23:D29)</f>
        <v>60546</v>
      </c>
      <c r="E22" s="457">
        <f t="shared" si="0"/>
        <v>100.9</v>
      </c>
      <c r="F22" s="458">
        <v>115.9</v>
      </c>
    </row>
    <row r="23" spans="1:6" ht="20.100000000000001" customHeight="1">
      <c r="A23" s="476" t="s">
        <v>117</v>
      </c>
      <c r="B23" s="477">
        <v>2390</v>
      </c>
      <c r="C23" s="477">
        <v>2390</v>
      </c>
      <c r="D23" s="477">
        <v>2653</v>
      </c>
      <c r="E23" s="459">
        <f t="shared" si="0"/>
        <v>111</v>
      </c>
      <c r="F23" s="460">
        <v>121</v>
      </c>
    </row>
    <row r="24" spans="1:6" ht="20.100000000000001" customHeight="1">
      <c r="A24" s="476" t="s">
        <v>118</v>
      </c>
      <c r="B24" s="477">
        <v>5780</v>
      </c>
      <c r="C24" s="477">
        <v>5780</v>
      </c>
      <c r="D24" s="477">
        <v>5328</v>
      </c>
      <c r="E24" s="459">
        <f t="shared" si="0"/>
        <v>92.2</v>
      </c>
      <c r="F24" s="460">
        <v>92.2</v>
      </c>
    </row>
    <row r="25" spans="1:6" ht="20.100000000000001" customHeight="1">
      <c r="A25" s="476" t="s">
        <v>119</v>
      </c>
      <c r="B25" s="477">
        <v>5620</v>
      </c>
      <c r="C25" s="477">
        <v>5620</v>
      </c>
      <c r="D25" s="477">
        <v>5802</v>
      </c>
      <c r="E25" s="459">
        <f t="shared" si="0"/>
        <v>103.2</v>
      </c>
      <c r="F25" s="460">
        <v>104</v>
      </c>
    </row>
    <row r="26" spans="1:6" ht="20.100000000000001" customHeight="1">
      <c r="A26" s="482" t="s">
        <v>120</v>
      </c>
      <c r="B26" s="477">
        <v>33240</v>
      </c>
      <c r="C26" s="477">
        <v>40948</v>
      </c>
      <c r="D26" s="477">
        <v>37153</v>
      </c>
      <c r="E26" s="459">
        <f t="shared" si="0"/>
        <v>90.7</v>
      </c>
      <c r="F26" s="460">
        <v>122.9</v>
      </c>
    </row>
    <row r="27" spans="1:6" ht="20.100000000000001" customHeight="1">
      <c r="A27" s="476" t="s">
        <v>121</v>
      </c>
      <c r="B27" s="477">
        <v>2210</v>
      </c>
      <c r="C27" s="477">
        <v>2210</v>
      </c>
      <c r="D27" s="477">
        <v>1948</v>
      </c>
      <c r="E27" s="459">
        <f t="shared" si="0"/>
        <v>88.1</v>
      </c>
      <c r="F27" s="460">
        <v>92.1</v>
      </c>
    </row>
    <row r="28" spans="1:6" ht="20.100000000000001" customHeight="1">
      <c r="A28" s="476" t="s">
        <v>122</v>
      </c>
      <c r="B28" s="477">
        <v>270</v>
      </c>
      <c r="C28" s="477">
        <v>270</v>
      </c>
      <c r="D28" s="477">
        <v>766</v>
      </c>
      <c r="E28" s="459">
        <f t="shared" si="0"/>
        <v>283.7</v>
      </c>
      <c r="F28" s="460">
        <v>295.8</v>
      </c>
    </row>
    <row r="29" spans="1:6" ht="19.7" customHeight="1">
      <c r="A29" s="476" t="s">
        <v>123</v>
      </c>
      <c r="B29" s="477">
        <v>2800</v>
      </c>
      <c r="C29" s="477">
        <v>2800</v>
      </c>
      <c r="D29" s="477">
        <v>6896</v>
      </c>
      <c r="E29" s="459">
        <f t="shared" si="0"/>
        <v>246.3</v>
      </c>
      <c r="F29" s="460">
        <v>113.6</v>
      </c>
    </row>
    <row r="30" spans="1:6" ht="19.7" customHeight="1">
      <c r="A30" s="476" t="s">
        <v>124</v>
      </c>
      <c r="B30" s="463"/>
      <c r="C30" s="463"/>
      <c r="D30" s="464"/>
      <c r="E30" s="459"/>
      <c r="F30" s="460"/>
    </row>
    <row r="31" spans="1:6" ht="19.7" customHeight="1">
      <c r="A31" s="483" t="s">
        <v>125</v>
      </c>
      <c r="B31" s="475">
        <f>B22+B5</f>
        <v>87260</v>
      </c>
      <c r="C31" s="475">
        <f>C22+C5</f>
        <v>100018</v>
      </c>
      <c r="D31" s="481">
        <f>D22+D5</f>
        <v>100091</v>
      </c>
      <c r="E31" s="457">
        <f t="shared" si="0"/>
        <v>100.1</v>
      </c>
      <c r="F31" s="458">
        <v>116.1</v>
      </c>
    </row>
    <row r="32" spans="1:6" ht="19.7" customHeight="1"/>
    <row r="33" spans="4:4" ht="19.7" customHeight="1"/>
    <row r="34" spans="4:4" ht="19.7" customHeight="1">
      <c r="D34" s="484"/>
    </row>
    <row r="35" spans="4:4" ht="19.7" customHeight="1"/>
  </sheetData>
  <mergeCells count="2">
    <mergeCell ref="A2:F2"/>
    <mergeCell ref="E3:F3"/>
  </mergeCells>
  <phoneticPr fontId="61" type="noConversion"/>
  <printOptions horizontalCentered="1"/>
  <pageMargins left="0.82638888888888895" right="0.70833333333333304" top="0.98402777777777795" bottom="0.78680555555555598" header="0.51180555555555596" footer="0.70833333333333304"/>
  <pageSetup paperSize="9" scale="95" orientation="portrait" useFirstPageNumber="1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32"/>
  <sheetViews>
    <sheetView showZeros="0" topLeftCell="B1" workbookViewId="0">
      <selection activeCell="B1" sqref="B1"/>
    </sheetView>
  </sheetViews>
  <sheetFormatPr defaultColWidth="8.75" defaultRowHeight="14.25"/>
  <cols>
    <col min="1" max="1" width="9.75" hidden="1" customWidth="1"/>
    <col min="2" max="2" width="31.375" style="329" customWidth="1"/>
    <col min="3" max="5" width="9.125" style="385" customWidth="1"/>
    <col min="6" max="7" width="9.125" customWidth="1"/>
  </cols>
  <sheetData>
    <row r="1" spans="1:7" ht="27" customHeight="1">
      <c r="A1" s="332"/>
      <c r="B1" s="333" t="s">
        <v>126</v>
      </c>
      <c r="C1" s="386"/>
      <c r="D1" s="386"/>
      <c r="E1" s="387"/>
      <c r="F1" s="20"/>
      <c r="G1" s="20"/>
    </row>
    <row r="2" spans="1:7" ht="29.25" customHeight="1">
      <c r="A2" s="336"/>
      <c r="B2" s="499" t="s">
        <v>127</v>
      </c>
      <c r="C2" s="499"/>
      <c r="D2" s="499"/>
      <c r="E2" s="499"/>
      <c r="F2" s="499"/>
      <c r="G2" s="499"/>
    </row>
    <row r="3" spans="1:7" ht="19.899999999999999" customHeight="1">
      <c r="B3" s="337"/>
      <c r="C3" s="256"/>
      <c r="D3" s="389"/>
      <c r="F3" s="20"/>
      <c r="G3" s="388" t="s">
        <v>92</v>
      </c>
    </row>
    <row r="4" spans="1:7" ht="39" customHeight="1">
      <c r="A4" s="390"/>
      <c r="B4" s="340" t="s">
        <v>93</v>
      </c>
      <c r="C4" s="391" t="s">
        <v>94</v>
      </c>
      <c r="D4" s="391" t="s">
        <v>95</v>
      </c>
      <c r="E4" s="469" t="s">
        <v>96</v>
      </c>
      <c r="F4" s="469" t="s">
        <v>97</v>
      </c>
      <c r="G4" s="391" t="s">
        <v>98</v>
      </c>
    </row>
    <row r="5" spans="1:7" ht="20.100000000000001" customHeight="1">
      <c r="A5" s="343">
        <v>201</v>
      </c>
      <c r="B5" s="345" t="s">
        <v>128</v>
      </c>
      <c r="C5" s="394">
        <v>49557</v>
      </c>
      <c r="D5" s="215">
        <v>52830</v>
      </c>
      <c r="E5" s="215">
        <v>48468</v>
      </c>
      <c r="F5" s="216">
        <f>E5/D5*100</f>
        <v>91.7</v>
      </c>
      <c r="G5" s="216">
        <v>95.3</v>
      </c>
    </row>
    <row r="6" spans="1:7" ht="20.100000000000001" customHeight="1">
      <c r="A6" s="348">
        <v>202</v>
      </c>
      <c r="B6" s="345" t="s">
        <v>129</v>
      </c>
      <c r="C6" s="396"/>
      <c r="D6" s="215"/>
      <c r="E6" s="215"/>
      <c r="F6" s="216"/>
      <c r="G6" s="216"/>
    </row>
    <row r="7" spans="1:7" s="468" customFormat="1" ht="20.100000000000001" customHeight="1">
      <c r="A7" s="360">
        <v>203</v>
      </c>
      <c r="B7" s="345" t="s">
        <v>130</v>
      </c>
      <c r="C7" s="219">
        <v>81</v>
      </c>
      <c r="D7" s="215">
        <v>134</v>
      </c>
      <c r="E7" s="215">
        <v>129</v>
      </c>
      <c r="F7" s="216">
        <f t="shared" ref="F7:F31" si="0">E7/D7*100</f>
        <v>96.3</v>
      </c>
      <c r="G7" s="216">
        <v>103.2</v>
      </c>
    </row>
    <row r="8" spans="1:7" ht="20.100000000000001" customHeight="1">
      <c r="A8" s="348">
        <v>204</v>
      </c>
      <c r="B8" s="345" t="s">
        <v>131</v>
      </c>
      <c r="C8" s="219">
        <v>12671</v>
      </c>
      <c r="D8" s="215">
        <v>14461</v>
      </c>
      <c r="E8" s="215">
        <v>12918</v>
      </c>
      <c r="F8" s="216">
        <f t="shared" si="0"/>
        <v>89.3</v>
      </c>
      <c r="G8" s="216">
        <v>90.1</v>
      </c>
    </row>
    <row r="9" spans="1:7" ht="20.100000000000001" customHeight="1">
      <c r="A9" s="348">
        <v>205</v>
      </c>
      <c r="B9" s="345" t="s">
        <v>132</v>
      </c>
      <c r="C9" s="219">
        <v>94931</v>
      </c>
      <c r="D9" s="215">
        <v>112493</v>
      </c>
      <c r="E9" s="215">
        <v>103597</v>
      </c>
      <c r="F9" s="216">
        <f t="shared" si="0"/>
        <v>92.1</v>
      </c>
      <c r="G9" s="216">
        <v>105.7</v>
      </c>
    </row>
    <row r="10" spans="1:7" ht="20.100000000000001" customHeight="1">
      <c r="A10" s="348">
        <v>206</v>
      </c>
      <c r="B10" s="345" t="s">
        <v>133</v>
      </c>
      <c r="C10" s="396">
        <v>645</v>
      </c>
      <c r="D10" s="215">
        <v>749</v>
      </c>
      <c r="E10" s="215">
        <v>696</v>
      </c>
      <c r="F10" s="216">
        <f t="shared" si="0"/>
        <v>92.9</v>
      </c>
      <c r="G10" s="216">
        <v>106.3</v>
      </c>
    </row>
    <row r="11" spans="1:7" ht="20.100000000000001" customHeight="1">
      <c r="A11" s="348">
        <v>207</v>
      </c>
      <c r="B11" s="345" t="s">
        <v>134</v>
      </c>
      <c r="C11" s="394">
        <v>3900</v>
      </c>
      <c r="D11" s="215">
        <v>5795</v>
      </c>
      <c r="E11" s="215">
        <v>5307</v>
      </c>
      <c r="F11" s="216">
        <f t="shared" si="0"/>
        <v>91.6</v>
      </c>
      <c r="G11" s="216">
        <v>101.4</v>
      </c>
    </row>
    <row r="12" spans="1:7" ht="20.100000000000001" customHeight="1">
      <c r="A12" s="348">
        <v>208</v>
      </c>
      <c r="B12" s="345" t="s">
        <v>135</v>
      </c>
      <c r="C12" s="219">
        <v>64509</v>
      </c>
      <c r="D12" s="215">
        <v>77328</v>
      </c>
      <c r="E12" s="215">
        <v>69736</v>
      </c>
      <c r="F12" s="216">
        <f t="shared" si="0"/>
        <v>90.2</v>
      </c>
      <c r="G12" s="216">
        <v>104.3</v>
      </c>
    </row>
    <row r="13" spans="1:7" ht="20.100000000000001" customHeight="1">
      <c r="A13" s="348">
        <v>210</v>
      </c>
      <c r="B13" s="345" t="s">
        <v>136</v>
      </c>
      <c r="C13" s="394">
        <v>31952</v>
      </c>
      <c r="D13" s="215">
        <v>40530</v>
      </c>
      <c r="E13" s="215">
        <v>36529</v>
      </c>
      <c r="F13" s="216">
        <f t="shared" si="0"/>
        <v>90.1</v>
      </c>
      <c r="G13" s="216">
        <v>80.7</v>
      </c>
    </row>
    <row r="14" spans="1:7" ht="20.100000000000001" customHeight="1">
      <c r="A14" s="354">
        <v>211</v>
      </c>
      <c r="B14" s="345" t="s">
        <v>137</v>
      </c>
      <c r="C14" s="394">
        <v>5680</v>
      </c>
      <c r="D14" s="215">
        <v>14674</v>
      </c>
      <c r="E14" s="215">
        <v>12640</v>
      </c>
      <c r="F14" s="216">
        <f t="shared" si="0"/>
        <v>86.1</v>
      </c>
      <c r="G14" s="216">
        <v>100.5</v>
      </c>
    </row>
    <row r="15" spans="1:7" ht="20.100000000000001" customHeight="1">
      <c r="A15" s="354">
        <v>212</v>
      </c>
      <c r="B15" s="345" t="s">
        <v>138</v>
      </c>
      <c r="C15" s="394">
        <v>8893</v>
      </c>
      <c r="D15" s="215">
        <v>23939</v>
      </c>
      <c r="E15" s="215">
        <v>20921</v>
      </c>
      <c r="F15" s="216">
        <f t="shared" si="0"/>
        <v>87.4</v>
      </c>
      <c r="G15" s="216">
        <v>210.1</v>
      </c>
    </row>
    <row r="16" spans="1:7" ht="20.100000000000001" customHeight="1">
      <c r="A16" s="354">
        <v>213</v>
      </c>
      <c r="B16" s="345" t="s">
        <v>139</v>
      </c>
      <c r="C16" s="394">
        <v>86590</v>
      </c>
      <c r="D16" s="215">
        <v>146469</v>
      </c>
      <c r="E16" s="215">
        <v>135835</v>
      </c>
      <c r="F16" s="216">
        <f t="shared" si="0"/>
        <v>92.7</v>
      </c>
      <c r="G16" s="216">
        <v>106.9</v>
      </c>
    </row>
    <row r="17" spans="1:7" ht="20.100000000000001" customHeight="1">
      <c r="A17" s="354">
        <v>214</v>
      </c>
      <c r="B17" s="345" t="s">
        <v>140</v>
      </c>
      <c r="C17" s="394">
        <v>9184</v>
      </c>
      <c r="D17" s="215">
        <v>35265</v>
      </c>
      <c r="E17" s="215">
        <v>31467</v>
      </c>
      <c r="F17" s="216">
        <f t="shared" si="0"/>
        <v>89.2</v>
      </c>
      <c r="G17" s="216">
        <v>130.19999999999999</v>
      </c>
    </row>
    <row r="18" spans="1:7" ht="20.100000000000001" customHeight="1">
      <c r="A18" s="354">
        <v>215</v>
      </c>
      <c r="B18" s="345" t="s">
        <v>141</v>
      </c>
      <c r="C18" s="219">
        <v>1093</v>
      </c>
      <c r="D18" s="215">
        <v>2938</v>
      </c>
      <c r="E18" s="215">
        <v>2498</v>
      </c>
      <c r="F18" s="216">
        <f t="shared" si="0"/>
        <v>85</v>
      </c>
      <c r="G18" s="216">
        <v>266</v>
      </c>
    </row>
    <row r="19" spans="1:7" ht="20.100000000000001" customHeight="1">
      <c r="A19" s="354">
        <v>216</v>
      </c>
      <c r="B19" s="345" t="s">
        <v>142</v>
      </c>
      <c r="C19" s="219">
        <v>920</v>
      </c>
      <c r="D19" s="215">
        <v>1761</v>
      </c>
      <c r="E19" s="215">
        <v>1488</v>
      </c>
      <c r="F19" s="216">
        <f t="shared" si="0"/>
        <v>84.5</v>
      </c>
      <c r="G19" s="216">
        <v>201.9</v>
      </c>
    </row>
    <row r="20" spans="1:7" ht="20.100000000000001" customHeight="1">
      <c r="A20" s="354">
        <v>217</v>
      </c>
      <c r="B20" s="345" t="s">
        <v>143</v>
      </c>
      <c r="C20" s="219">
        <v>106</v>
      </c>
      <c r="D20" s="215">
        <v>201</v>
      </c>
      <c r="E20" s="215">
        <v>201</v>
      </c>
      <c r="F20" s="216">
        <f t="shared" si="0"/>
        <v>100</v>
      </c>
      <c r="G20" s="216">
        <v>51.7</v>
      </c>
    </row>
    <row r="21" spans="1:7" ht="20.100000000000001" customHeight="1">
      <c r="A21" s="354">
        <v>219</v>
      </c>
      <c r="B21" s="345" t="s">
        <v>144</v>
      </c>
      <c r="C21" s="219"/>
      <c r="D21" s="215"/>
      <c r="E21" s="215"/>
      <c r="F21" s="216"/>
      <c r="G21" s="216"/>
    </row>
    <row r="22" spans="1:7" ht="20.100000000000001" customHeight="1">
      <c r="A22" s="354">
        <v>220</v>
      </c>
      <c r="B22" s="345" t="s">
        <v>145</v>
      </c>
      <c r="C22" s="219">
        <v>1895</v>
      </c>
      <c r="D22" s="215">
        <v>3294</v>
      </c>
      <c r="E22" s="215">
        <v>1991</v>
      </c>
      <c r="F22" s="216">
        <f t="shared" si="0"/>
        <v>60.4</v>
      </c>
      <c r="G22" s="216">
        <v>93</v>
      </c>
    </row>
    <row r="23" spans="1:7" ht="20.100000000000001" customHeight="1">
      <c r="A23" s="354">
        <v>221</v>
      </c>
      <c r="B23" s="345" t="s">
        <v>146</v>
      </c>
      <c r="C23" s="394">
        <v>17383</v>
      </c>
      <c r="D23" s="215">
        <v>33683</v>
      </c>
      <c r="E23" s="215">
        <v>30654</v>
      </c>
      <c r="F23" s="216">
        <f t="shared" si="0"/>
        <v>91</v>
      </c>
      <c r="G23" s="216">
        <v>83.5</v>
      </c>
    </row>
    <row r="24" spans="1:7" ht="20.100000000000001" customHeight="1">
      <c r="A24" s="354">
        <v>222</v>
      </c>
      <c r="B24" s="345" t="s">
        <v>147</v>
      </c>
      <c r="C24" s="219">
        <v>3885</v>
      </c>
      <c r="D24" s="215">
        <v>5565</v>
      </c>
      <c r="E24" s="215">
        <v>5280</v>
      </c>
      <c r="F24" s="216">
        <f t="shared" si="0"/>
        <v>94.9</v>
      </c>
      <c r="G24" s="216">
        <v>178.5</v>
      </c>
    </row>
    <row r="25" spans="1:7" ht="20.100000000000001" customHeight="1">
      <c r="A25" s="354">
        <v>224</v>
      </c>
      <c r="B25" s="345" t="s">
        <v>148</v>
      </c>
      <c r="C25" s="219">
        <v>7254</v>
      </c>
      <c r="D25" s="215">
        <v>22729</v>
      </c>
      <c r="E25" s="215">
        <v>20176</v>
      </c>
      <c r="F25" s="216">
        <f t="shared" si="0"/>
        <v>88.8</v>
      </c>
      <c r="G25" s="216">
        <v>219.2</v>
      </c>
    </row>
    <row r="26" spans="1:7" s="20" customFormat="1" ht="20.100000000000001" customHeight="1">
      <c r="A26" s="354">
        <v>227</v>
      </c>
      <c r="B26" s="345" t="s">
        <v>149</v>
      </c>
      <c r="C26" s="394">
        <v>4500</v>
      </c>
      <c r="D26" s="215"/>
      <c r="E26" s="215"/>
      <c r="F26" s="216"/>
      <c r="G26" s="216"/>
    </row>
    <row r="27" spans="1:7" s="328" customFormat="1" ht="20.100000000000001" customHeight="1">
      <c r="A27" s="354">
        <v>229</v>
      </c>
      <c r="B27" s="345" t="s">
        <v>150</v>
      </c>
      <c r="C27" s="397">
        <v>31</v>
      </c>
      <c r="D27" s="215">
        <v>331</v>
      </c>
      <c r="E27" s="397">
        <v>331</v>
      </c>
      <c r="F27" s="216">
        <f t="shared" si="0"/>
        <v>100</v>
      </c>
      <c r="G27" s="216"/>
    </row>
    <row r="28" spans="1:7" ht="20.100000000000001" customHeight="1">
      <c r="A28" s="354">
        <v>232</v>
      </c>
      <c r="B28" s="345" t="s">
        <v>151</v>
      </c>
      <c r="C28" s="394">
        <v>22147</v>
      </c>
      <c r="D28" s="215">
        <v>22933</v>
      </c>
      <c r="E28" s="215">
        <v>22933</v>
      </c>
      <c r="F28" s="216">
        <f t="shared" si="0"/>
        <v>100</v>
      </c>
      <c r="G28" s="216">
        <v>134.5</v>
      </c>
    </row>
    <row r="29" spans="1:7" ht="19.7" customHeight="1">
      <c r="A29" s="354">
        <v>233</v>
      </c>
      <c r="B29" s="345" t="s">
        <v>152</v>
      </c>
      <c r="C29" s="219">
        <v>120</v>
      </c>
      <c r="D29" s="215">
        <v>64</v>
      </c>
      <c r="E29" s="215">
        <v>64</v>
      </c>
      <c r="F29" s="216">
        <f t="shared" si="0"/>
        <v>100</v>
      </c>
      <c r="G29" s="216">
        <v>52.9</v>
      </c>
    </row>
    <row r="30" spans="1:7" ht="19.7" customHeight="1">
      <c r="A30" s="354"/>
      <c r="B30" s="345"/>
      <c r="C30" s="219"/>
      <c r="D30" s="215"/>
      <c r="E30" s="215"/>
      <c r="F30" s="216"/>
      <c r="G30" s="216"/>
    </row>
    <row r="31" spans="1:7" ht="19.7" customHeight="1">
      <c r="A31" s="402"/>
      <c r="B31" s="340" t="s">
        <v>153</v>
      </c>
      <c r="C31" s="212">
        <f>SUM(C5:C29)</f>
        <v>427927</v>
      </c>
      <c r="D31" s="212">
        <f t="shared" ref="D31:E31" si="1">SUM(D5:D29)</f>
        <v>618166</v>
      </c>
      <c r="E31" s="212">
        <f t="shared" si="1"/>
        <v>563859</v>
      </c>
      <c r="F31" s="470">
        <f t="shared" si="0"/>
        <v>91.21</v>
      </c>
      <c r="G31" s="213">
        <v>107.6</v>
      </c>
    </row>
    <row r="32" spans="1:7" ht="19.7" customHeight="1"/>
  </sheetData>
  <mergeCells count="1">
    <mergeCell ref="B2:G2"/>
  </mergeCells>
  <phoneticPr fontId="61" type="noConversion"/>
  <printOptions horizontalCentered="1"/>
  <pageMargins left="0.82638888888888895" right="0.70833333333333304" top="0.98402777777777795" bottom="0.78680555555555598" header="0.51180555555555596" footer="0.70833333333333304"/>
  <pageSetup paperSize="9" scale="95" orientation="portrait" useFirstPageNumber="1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T46"/>
  <sheetViews>
    <sheetView topLeftCell="A16" workbookViewId="0"/>
  </sheetViews>
  <sheetFormatPr defaultColWidth="9" defaultRowHeight="14.25"/>
  <cols>
    <col min="1" max="1" width="33.75" style="301" customWidth="1"/>
    <col min="2" max="2" width="10.375" style="302" customWidth="1"/>
    <col min="3" max="3" width="34" style="301" customWidth="1"/>
    <col min="4" max="4" width="10.375" style="302" customWidth="1"/>
    <col min="5" max="16384" width="9" style="303"/>
  </cols>
  <sheetData>
    <row r="1" spans="1:72" customFormat="1" ht="27" customHeight="1">
      <c r="A1" s="269" t="s">
        <v>154</v>
      </c>
      <c r="B1" s="304"/>
      <c r="C1" s="305"/>
      <c r="D1" s="304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</row>
    <row r="2" spans="1:72" customFormat="1" ht="27" customHeight="1">
      <c r="A2" s="500" t="s">
        <v>155</v>
      </c>
      <c r="B2" s="501"/>
      <c r="C2" s="502"/>
      <c r="D2" s="501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</row>
    <row r="3" spans="1:72" customFormat="1" ht="21.95" customHeight="1">
      <c r="A3" s="306"/>
      <c r="B3" s="307"/>
      <c r="C3" s="498" t="s">
        <v>156</v>
      </c>
      <c r="D3" s="498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303"/>
      <c r="AM3" s="303"/>
      <c r="AN3" s="303"/>
      <c r="AO3" s="303"/>
      <c r="AP3" s="303"/>
      <c r="AQ3" s="303"/>
      <c r="AR3" s="303"/>
      <c r="AS3" s="303"/>
      <c r="AT3" s="303"/>
      <c r="AU3" s="303"/>
      <c r="AV3" s="303"/>
      <c r="AW3" s="303"/>
      <c r="AX3" s="303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</row>
    <row r="4" spans="1:72" customFormat="1" ht="21.95" customHeight="1">
      <c r="A4" s="308" t="s">
        <v>157</v>
      </c>
      <c r="B4" s="309" t="s">
        <v>96</v>
      </c>
      <c r="C4" s="308" t="s">
        <v>158</v>
      </c>
      <c r="D4" s="309" t="s">
        <v>96</v>
      </c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  <c r="BS4" s="303"/>
      <c r="BT4" s="303"/>
    </row>
    <row r="5" spans="1:72" customFormat="1" ht="21.95" customHeight="1">
      <c r="A5" s="310" t="s">
        <v>159</v>
      </c>
      <c r="B5" s="211">
        <f>'1'!D31</f>
        <v>100091</v>
      </c>
      <c r="C5" s="312" t="s">
        <v>160</v>
      </c>
      <c r="D5" s="211">
        <f>'2'!E31</f>
        <v>563859</v>
      </c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303"/>
      <c r="AQ5" s="303"/>
      <c r="AR5" s="303"/>
      <c r="AS5" s="303"/>
      <c r="AT5" s="303"/>
      <c r="AU5" s="303"/>
      <c r="AV5" s="303"/>
      <c r="AW5" s="303"/>
      <c r="AX5" s="303"/>
      <c r="AY5" s="303"/>
      <c r="AZ5" s="303"/>
      <c r="BA5" s="303"/>
      <c r="BB5" s="303"/>
      <c r="BC5" s="303"/>
      <c r="BD5" s="303"/>
      <c r="BE5" s="303"/>
      <c r="BF5" s="303"/>
      <c r="BG5" s="303"/>
      <c r="BH5" s="303"/>
      <c r="BI5" s="303"/>
      <c r="BJ5" s="303"/>
      <c r="BK5" s="303"/>
      <c r="BL5" s="303"/>
      <c r="BM5" s="303"/>
      <c r="BN5" s="303"/>
      <c r="BO5" s="303"/>
      <c r="BP5" s="303"/>
      <c r="BQ5" s="303"/>
      <c r="BR5" s="303"/>
      <c r="BS5" s="303"/>
      <c r="BT5" s="303"/>
    </row>
    <row r="6" spans="1:72" s="20" customFormat="1" ht="21.95" customHeight="1">
      <c r="A6" s="313" t="s">
        <v>161</v>
      </c>
      <c r="B6" s="430">
        <f>B7+B11+B12+B16+B17+B22</f>
        <v>633230</v>
      </c>
      <c r="C6" s="315" t="s">
        <v>162</v>
      </c>
      <c r="D6" s="212">
        <f>D7+D10+D11+D12+D13+D14+D15</f>
        <v>31105</v>
      </c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303"/>
      <c r="AQ6" s="303"/>
      <c r="AR6" s="303"/>
      <c r="AS6" s="303"/>
      <c r="AT6" s="303"/>
      <c r="AU6" s="303"/>
      <c r="AV6" s="303"/>
      <c r="AW6" s="303"/>
      <c r="AX6" s="303"/>
      <c r="AY6" s="303"/>
      <c r="AZ6" s="303"/>
      <c r="BA6" s="303"/>
      <c r="BB6" s="303"/>
      <c r="BC6" s="303"/>
      <c r="BD6" s="303"/>
      <c r="BE6" s="303"/>
      <c r="BF6" s="303"/>
      <c r="BG6" s="303"/>
      <c r="BH6" s="303"/>
      <c r="BI6" s="303"/>
      <c r="BJ6" s="303"/>
      <c r="BK6" s="303"/>
      <c r="BL6" s="303"/>
      <c r="BM6" s="303"/>
      <c r="BN6" s="303"/>
      <c r="BO6" s="303"/>
      <c r="BP6" s="303"/>
      <c r="BQ6" s="303"/>
      <c r="BR6" s="303"/>
      <c r="BS6" s="303"/>
      <c r="BT6" s="303"/>
    </row>
    <row r="7" spans="1:72" s="20" customFormat="1" ht="21.95" customHeight="1">
      <c r="A7" s="431" t="s">
        <v>163</v>
      </c>
      <c r="B7" s="430">
        <f>SUM(B8:B10)</f>
        <v>438934</v>
      </c>
      <c r="C7" s="380" t="s">
        <v>164</v>
      </c>
      <c r="D7" s="219">
        <f>SUM(D8:D9)</f>
        <v>26928</v>
      </c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303"/>
      <c r="W7" s="303"/>
      <c r="X7" s="303"/>
      <c r="Y7" s="303"/>
      <c r="Z7" s="303"/>
      <c r="AA7" s="303"/>
      <c r="AB7" s="303"/>
      <c r="AC7" s="303"/>
      <c r="AD7" s="303"/>
      <c r="AE7" s="303"/>
      <c r="AF7" s="303"/>
      <c r="AG7" s="303"/>
      <c r="AH7" s="303"/>
      <c r="AI7" s="303"/>
      <c r="AJ7" s="303"/>
      <c r="AK7" s="303"/>
      <c r="AL7" s="303"/>
      <c r="AM7" s="303"/>
      <c r="AN7" s="303"/>
      <c r="AO7" s="303"/>
      <c r="AP7" s="303"/>
      <c r="AQ7" s="303"/>
      <c r="AR7" s="303"/>
      <c r="AS7" s="303"/>
      <c r="AT7" s="303"/>
      <c r="AU7" s="303"/>
      <c r="AV7" s="303"/>
      <c r="AW7" s="303"/>
      <c r="AX7" s="303"/>
      <c r="AY7" s="303"/>
      <c r="AZ7" s="303"/>
      <c r="BA7" s="303"/>
      <c r="BB7" s="303"/>
      <c r="BC7" s="303"/>
      <c r="BD7" s="303"/>
      <c r="BE7" s="303"/>
      <c r="BF7" s="303"/>
      <c r="BG7" s="303"/>
      <c r="BH7" s="303"/>
      <c r="BI7" s="303"/>
      <c r="BJ7" s="303"/>
      <c r="BK7" s="303"/>
      <c r="BL7" s="303"/>
      <c r="BM7" s="303"/>
      <c r="BN7" s="303"/>
      <c r="BO7" s="303"/>
      <c r="BP7" s="303"/>
      <c r="BQ7" s="303"/>
      <c r="BR7" s="303"/>
      <c r="BS7" s="303"/>
      <c r="BT7" s="303"/>
    </row>
    <row r="8" spans="1:72" s="20" customFormat="1" ht="21.95" customHeight="1">
      <c r="A8" s="432" t="s">
        <v>165</v>
      </c>
      <c r="B8" s="215">
        <f>'9'!B5</f>
        <v>9979</v>
      </c>
      <c r="C8" s="380" t="s">
        <v>166</v>
      </c>
      <c r="D8" s="43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3"/>
      <c r="X8" s="303"/>
      <c r="Y8" s="303"/>
      <c r="Z8" s="303"/>
      <c r="AA8" s="303"/>
      <c r="AB8" s="303"/>
      <c r="AC8" s="303"/>
      <c r="AD8" s="303"/>
      <c r="AE8" s="303"/>
      <c r="AF8" s="303"/>
      <c r="AG8" s="303"/>
      <c r="AH8" s="303"/>
      <c r="AI8" s="303"/>
      <c r="AJ8" s="303"/>
      <c r="AK8" s="303"/>
      <c r="AL8" s="303"/>
      <c r="AM8" s="303"/>
      <c r="AN8" s="303"/>
      <c r="AO8" s="303"/>
      <c r="AP8" s="303"/>
      <c r="AQ8" s="303"/>
      <c r="AR8" s="303"/>
      <c r="AS8" s="303"/>
      <c r="AT8" s="303"/>
      <c r="AU8" s="303"/>
      <c r="AV8" s="303"/>
      <c r="AW8" s="303"/>
      <c r="AX8" s="303"/>
      <c r="AY8" s="303"/>
      <c r="AZ8" s="303"/>
      <c r="BA8" s="303"/>
      <c r="BB8" s="303"/>
      <c r="BC8" s="303"/>
      <c r="BD8" s="303"/>
      <c r="BE8" s="303"/>
      <c r="BF8" s="303"/>
      <c r="BG8" s="303"/>
      <c r="BH8" s="303"/>
      <c r="BI8" s="303"/>
      <c r="BJ8" s="303"/>
      <c r="BK8" s="303"/>
      <c r="BL8" s="303"/>
      <c r="BM8" s="303"/>
      <c r="BN8" s="303"/>
      <c r="BO8" s="303"/>
      <c r="BP8" s="303"/>
      <c r="BQ8" s="303"/>
      <c r="BR8" s="303"/>
      <c r="BS8" s="303"/>
      <c r="BT8" s="303"/>
    </row>
    <row r="9" spans="1:72" s="20" customFormat="1" ht="21.95" customHeight="1">
      <c r="A9" s="318" t="s">
        <v>167</v>
      </c>
      <c r="B9" s="215">
        <f>'9'!B12</f>
        <v>370179</v>
      </c>
      <c r="C9" s="380" t="s">
        <v>168</v>
      </c>
      <c r="D9" s="219">
        <v>26928</v>
      </c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303"/>
      <c r="Z9" s="303"/>
      <c r="AA9" s="303"/>
      <c r="AB9" s="303"/>
      <c r="AC9" s="303"/>
      <c r="AD9" s="303"/>
      <c r="AE9" s="303"/>
      <c r="AF9" s="303"/>
      <c r="AG9" s="303"/>
      <c r="AH9" s="303"/>
      <c r="AI9" s="303"/>
      <c r="AJ9" s="303"/>
      <c r="AK9" s="303"/>
      <c r="AL9" s="303"/>
      <c r="AM9" s="303"/>
      <c r="AN9" s="303"/>
      <c r="AO9" s="303"/>
      <c r="AP9" s="303"/>
      <c r="AQ9" s="303"/>
      <c r="AR9" s="303"/>
      <c r="AS9" s="303"/>
      <c r="AT9" s="303"/>
      <c r="AU9" s="303"/>
      <c r="AV9" s="303"/>
      <c r="AW9" s="303"/>
      <c r="AX9" s="303"/>
      <c r="AY9" s="303"/>
      <c r="AZ9" s="303"/>
      <c r="BA9" s="303"/>
      <c r="BB9" s="303"/>
      <c r="BC9" s="303"/>
      <c r="BD9" s="303"/>
      <c r="BE9" s="303"/>
      <c r="BF9" s="303"/>
      <c r="BG9" s="303"/>
      <c r="BH9" s="303"/>
      <c r="BI9" s="303"/>
      <c r="BJ9" s="303"/>
      <c r="BK9" s="303"/>
      <c r="BL9" s="303"/>
      <c r="BM9" s="303"/>
      <c r="BN9" s="303"/>
      <c r="BO9" s="303"/>
      <c r="BP9" s="303"/>
      <c r="BQ9" s="303"/>
      <c r="BR9" s="303"/>
      <c r="BS9" s="303"/>
      <c r="BT9" s="303"/>
    </row>
    <row r="10" spans="1:72" s="20" customFormat="1" ht="21.95" customHeight="1">
      <c r="A10" s="318" t="s">
        <v>169</v>
      </c>
      <c r="B10" s="215">
        <f>'9'!B51</f>
        <v>58776</v>
      </c>
      <c r="C10" s="32" t="s">
        <v>170</v>
      </c>
      <c r="D10" s="43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3"/>
      <c r="AN10" s="303"/>
      <c r="AO10" s="303"/>
      <c r="AP10" s="303"/>
      <c r="AQ10" s="303"/>
      <c r="AR10" s="303"/>
      <c r="AS10" s="303"/>
      <c r="AT10" s="303"/>
      <c r="AU10" s="303"/>
      <c r="AV10" s="303"/>
      <c r="AW10" s="303"/>
      <c r="AX10" s="303"/>
      <c r="AY10" s="303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  <c r="BS10" s="303"/>
      <c r="BT10" s="303"/>
    </row>
    <row r="11" spans="1:72" s="20" customFormat="1" ht="21.95" customHeight="1">
      <c r="A11" s="434" t="s">
        <v>171</v>
      </c>
      <c r="B11" s="215">
        <v>61126</v>
      </c>
      <c r="C11" s="32" t="s">
        <v>172</v>
      </c>
      <c r="D11" s="219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  <c r="AJ11" s="303"/>
      <c r="AK11" s="303"/>
      <c r="AL11" s="303"/>
      <c r="AM11" s="303"/>
      <c r="AN11" s="303"/>
      <c r="AO11" s="303"/>
      <c r="AP11" s="303"/>
      <c r="AQ11" s="303"/>
      <c r="AR11" s="303"/>
      <c r="AS11" s="303"/>
      <c r="AT11" s="303"/>
      <c r="AU11" s="303"/>
      <c r="AV11" s="303"/>
      <c r="AW11" s="303"/>
      <c r="AX11" s="303"/>
      <c r="AY11" s="303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  <c r="BS11" s="303"/>
      <c r="BT11" s="303"/>
    </row>
    <row r="12" spans="1:72" s="20" customFormat="1" ht="21.95" customHeight="1">
      <c r="A12" s="432" t="s">
        <v>173</v>
      </c>
      <c r="B12" s="219">
        <f>SUM(B13:B15)</f>
        <v>28000</v>
      </c>
      <c r="C12" s="32" t="s">
        <v>174</v>
      </c>
      <c r="D12" s="219"/>
      <c r="E12" s="303"/>
      <c r="F12" s="303"/>
      <c r="G12" s="303"/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  <c r="S12" s="303"/>
      <c r="T12" s="303"/>
      <c r="U12" s="303"/>
      <c r="V12" s="303"/>
      <c r="W12" s="303"/>
      <c r="X12" s="303"/>
      <c r="Y12" s="303"/>
      <c r="Z12" s="303"/>
      <c r="AA12" s="303"/>
      <c r="AB12" s="303"/>
      <c r="AC12" s="303"/>
      <c r="AD12" s="303"/>
      <c r="AE12" s="303"/>
      <c r="AF12" s="303"/>
      <c r="AG12" s="303"/>
      <c r="AH12" s="303"/>
      <c r="AI12" s="303"/>
      <c r="AJ12" s="303"/>
      <c r="AK12" s="303"/>
      <c r="AL12" s="303"/>
      <c r="AM12" s="303"/>
      <c r="AN12" s="303"/>
      <c r="AO12" s="303"/>
      <c r="AP12" s="303"/>
      <c r="AQ12" s="303"/>
      <c r="AR12" s="303"/>
      <c r="AS12" s="303"/>
      <c r="AT12" s="303"/>
      <c r="AU12" s="303"/>
      <c r="AV12" s="303"/>
      <c r="AW12" s="303"/>
      <c r="AX12" s="303"/>
      <c r="AY12" s="303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  <c r="BS12" s="303"/>
      <c r="BT12" s="303"/>
    </row>
    <row r="13" spans="1:72" s="20" customFormat="1" ht="21.95" customHeight="1">
      <c r="A13" s="32" t="s">
        <v>175</v>
      </c>
      <c r="B13" s="215">
        <v>25000</v>
      </c>
      <c r="C13" s="32" t="s">
        <v>176</v>
      </c>
      <c r="D13" s="219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303"/>
      <c r="AA13" s="303"/>
      <c r="AB13" s="303"/>
      <c r="AC13" s="303"/>
      <c r="AD13" s="303"/>
      <c r="AE13" s="303"/>
      <c r="AF13" s="303"/>
      <c r="AG13" s="303"/>
      <c r="AH13" s="303"/>
      <c r="AI13" s="303"/>
      <c r="AJ13" s="303"/>
      <c r="AK13" s="303"/>
      <c r="AL13" s="303"/>
      <c r="AM13" s="303"/>
      <c r="AN13" s="303"/>
      <c r="AO13" s="303"/>
      <c r="AP13" s="303"/>
      <c r="AQ13" s="303"/>
      <c r="AR13" s="303"/>
      <c r="AS13" s="303"/>
      <c r="AT13" s="303"/>
      <c r="AU13" s="303"/>
      <c r="AV13" s="303"/>
      <c r="AW13" s="303"/>
      <c r="AX13" s="303"/>
      <c r="AY13" s="303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  <c r="BS13" s="303"/>
      <c r="BT13" s="303"/>
    </row>
    <row r="14" spans="1:72" s="20" customFormat="1" ht="21.95" customHeight="1">
      <c r="A14" s="32" t="s">
        <v>177</v>
      </c>
      <c r="B14" s="215">
        <v>3000</v>
      </c>
      <c r="C14" s="32" t="s">
        <v>178</v>
      </c>
      <c r="D14" s="219">
        <v>4177</v>
      </c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303"/>
      <c r="AK14" s="303"/>
      <c r="AL14" s="303"/>
      <c r="AM14" s="303"/>
      <c r="AN14" s="303"/>
      <c r="AO14" s="303"/>
      <c r="AP14" s="303"/>
      <c r="AQ14" s="303"/>
      <c r="AR14" s="303"/>
      <c r="AS14" s="303"/>
      <c r="AT14" s="303"/>
      <c r="AU14" s="303"/>
      <c r="AV14" s="303"/>
      <c r="AW14" s="303"/>
      <c r="AX14" s="303"/>
      <c r="AY14" s="303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  <c r="BS14" s="303"/>
      <c r="BT14" s="303"/>
    </row>
    <row r="15" spans="1:72" customFormat="1" ht="21.95" customHeight="1">
      <c r="A15" s="32" t="s">
        <v>179</v>
      </c>
      <c r="B15" s="215"/>
      <c r="C15" s="32" t="s">
        <v>180</v>
      </c>
      <c r="D15" s="435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303"/>
      <c r="AH15" s="303"/>
      <c r="AI15" s="303"/>
      <c r="AJ15" s="303"/>
      <c r="AK15" s="303"/>
      <c r="AL15" s="303"/>
      <c r="AM15" s="303"/>
      <c r="AN15" s="303"/>
      <c r="AO15" s="303"/>
      <c r="AP15" s="303"/>
      <c r="AQ15" s="303"/>
      <c r="AR15" s="303"/>
      <c r="AS15" s="303"/>
      <c r="AT15" s="303"/>
      <c r="AU15" s="303"/>
      <c r="AV15" s="303"/>
      <c r="AW15" s="303"/>
      <c r="AX15" s="303"/>
      <c r="AY15" s="303"/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  <c r="BR15" s="303"/>
      <c r="BS15" s="303"/>
      <c r="BT15" s="303"/>
    </row>
    <row r="16" spans="1:72" customFormat="1" ht="21.95" customHeight="1">
      <c r="A16" s="32" t="s">
        <v>181</v>
      </c>
      <c r="B16" s="215">
        <v>2977</v>
      </c>
      <c r="C16" s="32" t="s">
        <v>182</v>
      </c>
      <c r="D16" s="43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  <c r="Q16" s="303"/>
      <c r="R16" s="303"/>
      <c r="S16" s="303"/>
      <c r="T16" s="303"/>
      <c r="U16" s="303"/>
      <c r="V16" s="303"/>
      <c r="W16" s="303"/>
      <c r="X16" s="303"/>
      <c r="Y16" s="303"/>
      <c r="Z16" s="303"/>
      <c r="AA16" s="303"/>
      <c r="AB16" s="303"/>
      <c r="AC16" s="303"/>
      <c r="AD16" s="303"/>
      <c r="AE16" s="303"/>
      <c r="AF16" s="303"/>
      <c r="AG16" s="303"/>
      <c r="AH16" s="303"/>
      <c r="AI16" s="303"/>
      <c r="AJ16" s="303"/>
      <c r="AK16" s="303"/>
      <c r="AL16" s="303"/>
      <c r="AM16" s="303"/>
      <c r="AN16" s="303"/>
      <c r="AO16" s="303"/>
      <c r="AP16" s="303"/>
      <c r="AQ16" s="303"/>
      <c r="AR16" s="303"/>
      <c r="AS16" s="303"/>
      <c r="AT16" s="303"/>
      <c r="AU16" s="303"/>
      <c r="AV16" s="303"/>
      <c r="AW16" s="303"/>
      <c r="AX16" s="303"/>
      <c r="AY16" s="303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  <c r="BS16" s="303"/>
      <c r="BT16" s="303"/>
    </row>
    <row r="17" spans="1:72" customFormat="1" ht="21.95" customHeight="1">
      <c r="A17" s="32" t="s">
        <v>183</v>
      </c>
      <c r="B17" s="215">
        <f>SUM(B18:B21)</f>
        <v>7050</v>
      </c>
      <c r="C17" s="32" t="s">
        <v>184</v>
      </c>
      <c r="D17" s="43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  <c r="Y17" s="303"/>
      <c r="Z17" s="303"/>
      <c r="AA17" s="303"/>
      <c r="AB17" s="303"/>
      <c r="AC17" s="303"/>
      <c r="AD17" s="303"/>
      <c r="AE17" s="303"/>
      <c r="AF17" s="303"/>
      <c r="AG17" s="303"/>
      <c r="AH17" s="303"/>
      <c r="AI17" s="303"/>
      <c r="AJ17" s="303"/>
      <c r="AK17" s="303"/>
      <c r="AL17" s="303"/>
      <c r="AM17" s="303"/>
      <c r="AN17" s="303"/>
      <c r="AO17" s="303"/>
      <c r="AP17" s="303"/>
      <c r="AQ17" s="303"/>
      <c r="AR17" s="303"/>
      <c r="AS17" s="303"/>
      <c r="AT17" s="303"/>
      <c r="AU17" s="303"/>
      <c r="AV17" s="303"/>
      <c r="AW17" s="303"/>
      <c r="AX17" s="303"/>
      <c r="AY17" s="303"/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  <c r="BS17" s="303"/>
      <c r="BT17" s="303"/>
    </row>
    <row r="18" spans="1:72" customFormat="1" ht="21.95" customHeight="1">
      <c r="A18" s="32" t="s">
        <v>185</v>
      </c>
      <c r="B18" s="215">
        <v>7050</v>
      </c>
      <c r="C18" s="32" t="s">
        <v>186</v>
      </c>
      <c r="D18" s="433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303"/>
      <c r="AI18" s="303"/>
      <c r="AJ18" s="303"/>
      <c r="AK18" s="303"/>
      <c r="AL18" s="303"/>
      <c r="AM18" s="303"/>
      <c r="AN18" s="303"/>
      <c r="AO18" s="303"/>
      <c r="AP18" s="303"/>
      <c r="AQ18" s="303"/>
      <c r="AR18" s="303"/>
      <c r="AS18" s="303"/>
      <c r="AT18" s="303"/>
      <c r="AU18" s="303"/>
      <c r="AV18" s="303"/>
      <c r="AW18" s="303"/>
      <c r="AX18" s="303"/>
      <c r="AY18" s="303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  <c r="BR18" s="303"/>
      <c r="BS18" s="303"/>
      <c r="BT18" s="303"/>
    </row>
    <row r="19" spans="1:72" customFormat="1" ht="21.95" customHeight="1">
      <c r="A19" s="32" t="s">
        <v>187</v>
      </c>
      <c r="B19" s="215"/>
      <c r="C19" s="32" t="s">
        <v>188</v>
      </c>
      <c r="D19" s="433"/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</row>
    <row r="20" spans="1:72" customFormat="1" ht="21.95" customHeight="1">
      <c r="A20" s="32" t="s">
        <v>189</v>
      </c>
      <c r="B20" s="215"/>
      <c r="C20" s="322" t="s">
        <v>190</v>
      </c>
      <c r="D20" s="436">
        <f>SUM(D21:D24)</f>
        <v>84050</v>
      </c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</row>
    <row r="21" spans="1:72" customFormat="1" ht="21.95" customHeight="1">
      <c r="A21" s="32" t="s">
        <v>191</v>
      </c>
      <c r="B21" s="215"/>
      <c r="C21" s="32" t="s">
        <v>192</v>
      </c>
      <c r="D21" s="219">
        <v>54050</v>
      </c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3"/>
      <c r="AE21" s="303"/>
      <c r="AF21" s="303"/>
      <c r="AG21" s="303"/>
      <c r="AH21" s="303"/>
      <c r="AI21" s="303"/>
      <c r="AJ21" s="303"/>
      <c r="AK21" s="303"/>
      <c r="AL21" s="303"/>
      <c r="AM21" s="303"/>
      <c r="AN21" s="303"/>
      <c r="AO21" s="303"/>
      <c r="AP21" s="303"/>
      <c r="AQ21" s="303"/>
      <c r="AR21" s="303"/>
      <c r="AS21" s="303"/>
      <c r="AT21" s="303"/>
      <c r="AU21" s="303"/>
      <c r="AV21" s="303"/>
      <c r="AW21" s="303"/>
      <c r="AX21" s="303"/>
      <c r="AY21" s="303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  <c r="BS21" s="303"/>
      <c r="BT21" s="303"/>
    </row>
    <row r="22" spans="1:72" customFormat="1" ht="21.95" customHeight="1">
      <c r="A22" s="32" t="s">
        <v>193</v>
      </c>
      <c r="B22" s="215">
        <f>B23+B27</f>
        <v>95143</v>
      </c>
      <c r="C22" s="32" t="s">
        <v>194</v>
      </c>
      <c r="D22" s="219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303"/>
      <c r="AI22" s="303"/>
      <c r="AJ22" s="303"/>
      <c r="AK22" s="303"/>
      <c r="AL22" s="303"/>
      <c r="AM22" s="303"/>
      <c r="AN22" s="303"/>
      <c r="AO22" s="303"/>
      <c r="AP22" s="303"/>
      <c r="AQ22" s="303"/>
      <c r="AR22" s="303"/>
      <c r="AS22" s="303"/>
      <c r="AT22" s="303"/>
      <c r="AU22" s="303"/>
      <c r="AV22" s="303"/>
      <c r="AW22" s="303"/>
      <c r="AX22" s="303"/>
      <c r="AY22" s="303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  <c r="BS22" s="303"/>
      <c r="BT22" s="303"/>
    </row>
    <row r="23" spans="1:72" customFormat="1" ht="21.95" customHeight="1">
      <c r="A23" s="32" t="s">
        <v>195</v>
      </c>
      <c r="B23" s="215">
        <f>SUM(B24:B25)</f>
        <v>95143</v>
      </c>
      <c r="C23" s="32" t="s">
        <v>196</v>
      </c>
      <c r="D23" s="219"/>
      <c r="E23" s="303"/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O23" s="303"/>
      <c r="AP23" s="303"/>
      <c r="AQ23" s="303"/>
      <c r="AR23" s="303"/>
      <c r="AS23" s="303"/>
      <c r="AT23" s="303"/>
      <c r="AU23" s="303"/>
      <c r="AV23" s="303"/>
      <c r="AW23" s="303"/>
      <c r="AX23" s="303"/>
      <c r="AY23" s="303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  <c r="BR23" s="303"/>
      <c r="BS23" s="303"/>
      <c r="BT23" s="303"/>
    </row>
    <row r="24" spans="1:72" customFormat="1" ht="21.95" customHeight="1">
      <c r="A24" s="32" t="s">
        <v>197</v>
      </c>
      <c r="B24" s="215">
        <v>11093</v>
      </c>
      <c r="C24" s="323" t="s">
        <v>198</v>
      </c>
      <c r="D24" s="219">
        <v>30000</v>
      </c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03"/>
      <c r="AF24" s="303"/>
      <c r="AG24" s="303"/>
      <c r="AH24" s="303"/>
      <c r="AI24" s="303"/>
      <c r="AJ24" s="303"/>
      <c r="AK24" s="303"/>
      <c r="AL24" s="303"/>
      <c r="AM24" s="303"/>
      <c r="AN24" s="303"/>
      <c r="AO24" s="303"/>
      <c r="AP24" s="303"/>
      <c r="AQ24" s="303"/>
      <c r="AR24" s="303"/>
      <c r="AS24" s="303"/>
      <c r="AT24" s="303"/>
      <c r="AU24" s="303"/>
      <c r="AV24" s="303"/>
      <c r="AW24" s="303"/>
      <c r="AX24" s="303"/>
      <c r="AY24" s="303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  <c r="BS24" s="303"/>
      <c r="BT24" s="303"/>
    </row>
    <row r="25" spans="1:72" customFormat="1" ht="21.95" customHeight="1">
      <c r="A25" s="32" t="s">
        <v>199</v>
      </c>
      <c r="B25" s="215">
        <v>84050</v>
      </c>
      <c r="C25" s="315" t="s">
        <v>200</v>
      </c>
      <c r="D25" s="211">
        <f>B29-D5-D6-D20</f>
        <v>54307</v>
      </c>
      <c r="E25" s="303"/>
      <c r="F25" s="303"/>
      <c r="G25" s="303"/>
      <c r="H25" s="303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303"/>
      <c r="AA25" s="303"/>
      <c r="AB25" s="303"/>
      <c r="AC25" s="303"/>
      <c r="AD25" s="303"/>
      <c r="AE25" s="303"/>
      <c r="AF25" s="303"/>
      <c r="AG25" s="303"/>
      <c r="AH25" s="303"/>
      <c r="AI25" s="303"/>
      <c r="AJ25" s="303"/>
      <c r="AK25" s="303"/>
      <c r="AL25" s="303"/>
      <c r="AM25" s="303"/>
      <c r="AN25" s="303"/>
      <c r="AO25" s="303"/>
      <c r="AP25" s="303"/>
      <c r="AQ25" s="303"/>
      <c r="AR25" s="303"/>
      <c r="AS25" s="303"/>
      <c r="AT25" s="303"/>
      <c r="AU25" s="303"/>
      <c r="AV25" s="303"/>
      <c r="AW25" s="303"/>
      <c r="AX25" s="303"/>
      <c r="AY25" s="303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  <c r="BS25" s="303"/>
      <c r="BT25" s="303"/>
    </row>
    <row r="26" spans="1:72" customFormat="1" ht="21.95" customHeight="1">
      <c r="A26" s="32" t="s">
        <v>201</v>
      </c>
      <c r="B26" s="215"/>
      <c r="C26" s="315" t="s">
        <v>202</v>
      </c>
      <c r="D26" s="211">
        <f>D25</f>
        <v>54307</v>
      </c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303"/>
      <c r="AJ26" s="303"/>
      <c r="AK26" s="303"/>
      <c r="AL26" s="303"/>
      <c r="AM26" s="303"/>
      <c r="AN26" s="303"/>
      <c r="AO26" s="303"/>
      <c r="AP26" s="303"/>
      <c r="AQ26" s="303"/>
      <c r="AR26" s="303"/>
      <c r="AS26" s="303"/>
      <c r="AT26" s="303"/>
      <c r="AU26" s="303"/>
      <c r="AV26" s="303"/>
      <c r="AW26" s="303"/>
      <c r="AX26" s="303"/>
      <c r="AY26" s="30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  <c r="BS26" s="303"/>
      <c r="BT26" s="303"/>
    </row>
    <row r="27" spans="1:72" customFormat="1" ht="21.95" customHeight="1">
      <c r="A27" s="32"/>
      <c r="B27" s="215"/>
      <c r="C27" s="324"/>
      <c r="D27" s="433"/>
      <c r="E27" s="303"/>
      <c r="F27" s="303"/>
      <c r="G27" s="303"/>
      <c r="H27" s="303"/>
      <c r="I27" s="303"/>
      <c r="J27" s="303"/>
      <c r="K27" s="303"/>
      <c r="L27" s="303"/>
      <c r="M27" s="303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303"/>
      <c r="AF27" s="303"/>
      <c r="AG27" s="303"/>
      <c r="AH27" s="303"/>
      <c r="AI27" s="303"/>
      <c r="AJ27" s="303"/>
      <c r="AK27" s="303"/>
      <c r="AL27" s="303"/>
      <c r="AM27" s="303"/>
      <c r="AN27" s="303"/>
      <c r="AO27" s="303"/>
      <c r="AP27" s="303"/>
      <c r="AQ27" s="303"/>
      <c r="AR27" s="303"/>
      <c r="AS27" s="303"/>
      <c r="AT27" s="303"/>
      <c r="AU27" s="303"/>
      <c r="AV27" s="303"/>
      <c r="AW27" s="303"/>
      <c r="AX27" s="303"/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  <c r="BS27" s="303"/>
      <c r="BT27" s="303"/>
    </row>
    <row r="28" spans="1:72" customFormat="1" ht="21.95" customHeight="1">
      <c r="A28" s="324"/>
      <c r="B28" s="215"/>
      <c r="C28" s="324"/>
      <c r="D28" s="433"/>
      <c r="E28" s="303"/>
      <c r="F28" s="303"/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03"/>
      <c r="AC28" s="303"/>
      <c r="AD28" s="303"/>
      <c r="AE28" s="303"/>
      <c r="AF28" s="303"/>
      <c r="AG28" s="303"/>
      <c r="AH28" s="303"/>
      <c r="AI28" s="303"/>
      <c r="AJ28" s="303"/>
      <c r="AK28" s="303"/>
      <c r="AL28" s="303"/>
      <c r="AM28" s="303"/>
      <c r="AN28" s="303"/>
      <c r="AO28" s="303"/>
      <c r="AP28" s="303"/>
      <c r="AQ28" s="303"/>
      <c r="AR28" s="303"/>
      <c r="AS28" s="303"/>
      <c r="AT28" s="303"/>
      <c r="AU28" s="303"/>
      <c r="AV28" s="303"/>
      <c r="AW28" s="303"/>
      <c r="AX28" s="303"/>
      <c r="AY28" s="303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  <c r="BS28" s="303"/>
      <c r="BT28" s="303"/>
    </row>
    <row r="29" spans="1:72" customFormat="1" ht="21.95" customHeight="1">
      <c r="A29" s="325" t="s">
        <v>203</v>
      </c>
      <c r="B29" s="211">
        <f>B5+B6</f>
        <v>733321</v>
      </c>
      <c r="C29" s="325" t="s">
        <v>204</v>
      </c>
      <c r="D29" s="211">
        <f>D5+D6+D20+D25</f>
        <v>733321</v>
      </c>
      <c r="E29" s="303"/>
      <c r="F29" s="303"/>
      <c r="G29" s="303"/>
      <c r="H29" s="303"/>
      <c r="I29" s="303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303"/>
      <c r="AM29" s="303"/>
      <c r="AN29" s="303"/>
      <c r="AO29" s="303"/>
      <c r="AP29" s="303"/>
      <c r="AQ29" s="303"/>
      <c r="AR29" s="303"/>
      <c r="AS29" s="303"/>
      <c r="AT29" s="303"/>
      <c r="AU29" s="303"/>
      <c r="AV29" s="303"/>
      <c r="AW29" s="303"/>
      <c r="AX29" s="303"/>
      <c r="AY29" s="30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  <c r="BS29" s="303"/>
      <c r="BT29" s="303"/>
    </row>
    <row r="30" spans="1:72" ht="19.7" customHeight="1">
      <c r="C30" s="467"/>
    </row>
    <row r="31" spans="1:72" ht="19.7" customHeight="1">
      <c r="D31" s="376"/>
    </row>
    <row r="32" spans="1:72" ht="19.7" customHeight="1"/>
    <row r="33" ht="19.7" customHeight="1"/>
    <row r="34" ht="19.7" customHeight="1"/>
    <row r="35" ht="19.7" customHeight="1"/>
    <row r="36" ht="19.7" customHeight="1"/>
    <row r="37" ht="19.7" customHeight="1"/>
    <row r="38" ht="19.7" customHeight="1"/>
    <row r="39" ht="19.7" customHeight="1"/>
    <row r="40" ht="19.7" customHeight="1"/>
    <row r="41" ht="19.7" customHeight="1"/>
    <row r="42" ht="19.7" customHeight="1"/>
    <row r="43" ht="19.7" customHeight="1"/>
    <row r="44" ht="19.7" customHeight="1"/>
    <row r="45" ht="19.7" customHeight="1"/>
    <row r="46" ht="19.7" customHeight="1"/>
  </sheetData>
  <mergeCells count="2">
    <mergeCell ref="A2:D2"/>
    <mergeCell ref="C3:D3"/>
  </mergeCells>
  <phoneticPr fontId="61" type="noConversion"/>
  <printOptions horizontalCentered="1"/>
  <pageMargins left="0.82638888888888895" right="0.70833333333333304" top="0.98402777777777795" bottom="0.78680555555555598" header="0.51180555555555596" footer="0.70833333333333304"/>
  <pageSetup paperSize="9" scale="89" orientation="portrait" useFirstPageNumber="1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0"/>
  <sheetViews>
    <sheetView showZeros="0" workbookViewId="0"/>
  </sheetViews>
  <sheetFormatPr defaultColWidth="9" defaultRowHeight="14.25"/>
  <cols>
    <col min="1" max="1" width="29.375" style="303" customWidth="1"/>
    <col min="2" max="6" width="9.75" style="302" customWidth="1"/>
    <col min="7" max="16384" width="9" style="303"/>
  </cols>
  <sheetData>
    <row r="1" spans="1:6" ht="27" customHeight="1">
      <c r="A1" s="363" t="s">
        <v>205</v>
      </c>
    </row>
    <row r="2" spans="1:6" s="362" customFormat="1" ht="30" customHeight="1">
      <c r="A2" s="499" t="s">
        <v>206</v>
      </c>
      <c r="B2" s="497"/>
      <c r="C2" s="497"/>
      <c r="D2" s="497"/>
      <c r="E2" s="497"/>
      <c r="F2" s="497"/>
    </row>
    <row r="3" spans="1:6" ht="19.899999999999999" customHeight="1">
      <c r="A3" s="362"/>
      <c r="E3" s="503" t="s">
        <v>92</v>
      </c>
      <c r="F3" s="503"/>
    </row>
    <row r="4" spans="1:6" ht="39" customHeight="1">
      <c r="A4" s="365" t="s">
        <v>93</v>
      </c>
      <c r="B4" s="366" t="s">
        <v>94</v>
      </c>
      <c r="C4" s="366" t="s">
        <v>207</v>
      </c>
      <c r="D4" s="366" t="s">
        <v>96</v>
      </c>
      <c r="E4" s="366" t="s">
        <v>97</v>
      </c>
      <c r="F4" s="366" t="s">
        <v>98</v>
      </c>
    </row>
    <row r="5" spans="1:6" ht="20.100000000000001" customHeight="1">
      <c r="A5" s="367" t="s">
        <v>99</v>
      </c>
      <c r="B5" s="430">
        <f>SUM(B6:B21)</f>
        <v>29780</v>
      </c>
      <c r="C5" s="430">
        <f>SUM(C6:C21)</f>
        <v>34830</v>
      </c>
      <c r="D5" s="430">
        <f>SUM(D6:D21)</f>
        <v>34061</v>
      </c>
      <c r="E5" s="457">
        <f>D5/C5*100</f>
        <v>97.8</v>
      </c>
      <c r="F5" s="458">
        <v>117.2</v>
      </c>
    </row>
    <row r="6" spans="1:6" ht="20.100000000000001" customHeight="1">
      <c r="A6" s="370" t="s">
        <v>100</v>
      </c>
      <c r="B6" s="372">
        <v>9959</v>
      </c>
      <c r="C6" s="372">
        <v>9959</v>
      </c>
      <c r="D6" s="372">
        <v>8195</v>
      </c>
      <c r="E6" s="459">
        <f t="shared" ref="E6:E18" si="0">D6/C6*100</f>
        <v>82.3</v>
      </c>
      <c r="F6" s="460">
        <v>83.5</v>
      </c>
    </row>
    <row r="7" spans="1:6" ht="20.100000000000001" customHeight="1">
      <c r="A7" s="370" t="s">
        <v>101</v>
      </c>
      <c r="B7" s="372">
        <v>3386</v>
      </c>
      <c r="C7" s="372">
        <v>3386</v>
      </c>
      <c r="D7" s="372">
        <v>2215</v>
      </c>
      <c r="E7" s="459">
        <f t="shared" si="0"/>
        <v>65.400000000000006</v>
      </c>
      <c r="F7" s="460">
        <v>66.7</v>
      </c>
    </row>
    <row r="8" spans="1:6" ht="20.100000000000001" customHeight="1">
      <c r="A8" s="370" t="s">
        <v>102</v>
      </c>
      <c r="B8" s="372"/>
      <c r="C8" s="372"/>
      <c r="D8" s="372"/>
      <c r="E8" s="459"/>
      <c r="F8" s="460"/>
    </row>
    <row r="9" spans="1:6" ht="20.100000000000001" customHeight="1">
      <c r="A9" s="370" t="s">
        <v>103</v>
      </c>
      <c r="B9" s="372">
        <v>850</v>
      </c>
      <c r="C9" s="372">
        <v>850</v>
      </c>
      <c r="D9" s="372">
        <v>635</v>
      </c>
      <c r="E9" s="459">
        <f t="shared" si="0"/>
        <v>74.7</v>
      </c>
      <c r="F9" s="460">
        <v>76.2</v>
      </c>
    </row>
    <row r="10" spans="1:6" ht="20.100000000000001" customHeight="1">
      <c r="A10" s="370" t="s">
        <v>104</v>
      </c>
      <c r="B10" s="372">
        <v>1410</v>
      </c>
      <c r="C10" s="372">
        <v>1410</v>
      </c>
      <c r="D10" s="372">
        <v>1170</v>
      </c>
      <c r="E10" s="459">
        <f t="shared" si="0"/>
        <v>83</v>
      </c>
      <c r="F10" s="460">
        <v>84.9</v>
      </c>
    </row>
    <row r="11" spans="1:6" ht="20.100000000000001" customHeight="1">
      <c r="A11" s="370" t="s">
        <v>105</v>
      </c>
      <c r="B11" s="372">
        <v>1370</v>
      </c>
      <c r="C11" s="372">
        <v>1370</v>
      </c>
      <c r="D11" s="372">
        <v>1068</v>
      </c>
      <c r="E11" s="459">
        <f t="shared" si="0"/>
        <v>78</v>
      </c>
      <c r="F11" s="460">
        <v>81.2</v>
      </c>
    </row>
    <row r="12" spans="1:6" ht="20.100000000000001" customHeight="1">
      <c r="A12" s="370" t="s">
        <v>106</v>
      </c>
      <c r="B12" s="372">
        <v>1080</v>
      </c>
      <c r="C12" s="372">
        <v>1080</v>
      </c>
      <c r="D12" s="372">
        <v>1451</v>
      </c>
      <c r="E12" s="459">
        <f t="shared" si="0"/>
        <v>134.4</v>
      </c>
      <c r="F12" s="460">
        <v>137.30000000000001</v>
      </c>
    </row>
    <row r="13" spans="1:6" ht="20.100000000000001" customHeight="1">
      <c r="A13" s="370" t="s">
        <v>107</v>
      </c>
      <c r="B13" s="372">
        <v>1625</v>
      </c>
      <c r="C13" s="372">
        <v>1625</v>
      </c>
      <c r="D13" s="461">
        <v>-611</v>
      </c>
      <c r="E13" s="371">
        <f t="shared" si="0"/>
        <v>-37.6</v>
      </c>
      <c r="F13" s="462">
        <v>-38.700000000000003</v>
      </c>
    </row>
    <row r="14" spans="1:6" ht="20.100000000000001" customHeight="1">
      <c r="A14" s="370" t="s">
        <v>108</v>
      </c>
      <c r="B14" s="372">
        <v>1190</v>
      </c>
      <c r="C14" s="372">
        <v>1190</v>
      </c>
      <c r="D14" s="372">
        <v>1426</v>
      </c>
      <c r="E14" s="459">
        <f t="shared" si="0"/>
        <v>119.8</v>
      </c>
      <c r="F14" s="460">
        <v>122.5</v>
      </c>
    </row>
    <row r="15" spans="1:6" ht="20.100000000000001" customHeight="1">
      <c r="A15" s="370" t="s">
        <v>109</v>
      </c>
      <c r="B15" s="372">
        <v>4140</v>
      </c>
      <c r="C15" s="372">
        <v>7440</v>
      </c>
      <c r="D15" s="372">
        <v>12037</v>
      </c>
      <c r="E15" s="459">
        <f t="shared" si="0"/>
        <v>161.80000000000001</v>
      </c>
      <c r="F15" s="460">
        <v>303.2</v>
      </c>
    </row>
    <row r="16" spans="1:6" ht="20.100000000000001" customHeight="1">
      <c r="A16" s="370" t="s">
        <v>110</v>
      </c>
      <c r="B16" s="372">
        <v>1320</v>
      </c>
      <c r="C16" s="372">
        <v>1320</v>
      </c>
      <c r="D16" s="372">
        <v>1326</v>
      </c>
      <c r="E16" s="459">
        <f t="shared" si="0"/>
        <v>100.5</v>
      </c>
      <c r="F16" s="460">
        <v>102.9</v>
      </c>
    </row>
    <row r="17" spans="1:6" ht="20.100000000000001" customHeight="1">
      <c r="A17" s="370" t="s">
        <v>111</v>
      </c>
      <c r="B17" s="372">
        <v>890</v>
      </c>
      <c r="C17" s="372">
        <v>890</v>
      </c>
      <c r="D17" s="372">
        <v>147</v>
      </c>
      <c r="E17" s="459">
        <f t="shared" si="0"/>
        <v>16.5</v>
      </c>
      <c r="F17" s="460">
        <v>17.7</v>
      </c>
    </row>
    <row r="18" spans="1:6" ht="20.100000000000001" customHeight="1">
      <c r="A18" s="370" t="s">
        <v>112</v>
      </c>
      <c r="B18" s="372">
        <v>2360</v>
      </c>
      <c r="C18" s="372">
        <v>4050</v>
      </c>
      <c r="D18" s="372">
        <v>4739</v>
      </c>
      <c r="E18" s="459">
        <f t="shared" si="0"/>
        <v>117</v>
      </c>
      <c r="F18" s="460">
        <v>207.6</v>
      </c>
    </row>
    <row r="19" spans="1:6" ht="20.100000000000001" customHeight="1">
      <c r="A19" s="370" t="s">
        <v>113</v>
      </c>
      <c r="B19" s="463">
        <v>0</v>
      </c>
      <c r="C19" s="463">
        <v>0</v>
      </c>
      <c r="D19" s="463">
        <v>0</v>
      </c>
      <c r="E19" s="464"/>
      <c r="F19" s="465"/>
    </row>
    <row r="20" spans="1:6" ht="20.100000000000001" customHeight="1">
      <c r="A20" s="370" t="s">
        <v>114</v>
      </c>
      <c r="B20" s="372">
        <v>200</v>
      </c>
      <c r="C20" s="372">
        <v>200</v>
      </c>
      <c r="D20" s="372">
        <v>207</v>
      </c>
      <c r="E20" s="459">
        <f t="shared" ref="E20:E31" si="1">D20/C20*100</f>
        <v>103.5</v>
      </c>
      <c r="F20" s="460">
        <v>106.7</v>
      </c>
    </row>
    <row r="21" spans="1:6" ht="20.100000000000001" customHeight="1">
      <c r="A21" s="370" t="s">
        <v>115</v>
      </c>
      <c r="B21" s="372"/>
      <c r="C21" s="372">
        <v>60</v>
      </c>
      <c r="D21" s="372">
        <v>56</v>
      </c>
      <c r="E21" s="459">
        <f t="shared" si="1"/>
        <v>93.3</v>
      </c>
      <c r="F21" s="460">
        <v>224</v>
      </c>
    </row>
    <row r="22" spans="1:6" ht="20.100000000000001" customHeight="1">
      <c r="A22" s="367" t="s">
        <v>116</v>
      </c>
      <c r="B22" s="430">
        <f>SUM(B23:B29)</f>
        <v>49180</v>
      </c>
      <c r="C22" s="430">
        <f>SUM(C23:C29)</f>
        <v>56885</v>
      </c>
      <c r="D22" s="430">
        <f>SUM(D23:D29)</f>
        <v>58736</v>
      </c>
      <c r="E22" s="457">
        <f t="shared" si="1"/>
        <v>103.3</v>
      </c>
      <c r="F22" s="458">
        <v>119.8</v>
      </c>
    </row>
    <row r="23" spans="1:6" ht="20.100000000000001" customHeight="1">
      <c r="A23" s="370" t="s">
        <v>117</v>
      </c>
      <c r="B23" s="372">
        <v>1870</v>
      </c>
      <c r="C23" s="372">
        <v>1870</v>
      </c>
      <c r="D23" s="372">
        <v>2026</v>
      </c>
      <c r="E23" s="459">
        <f t="shared" si="1"/>
        <v>108.3</v>
      </c>
      <c r="F23" s="460">
        <v>115.2</v>
      </c>
    </row>
    <row r="24" spans="1:6" ht="20.100000000000001" customHeight="1">
      <c r="A24" s="370" t="s">
        <v>118</v>
      </c>
      <c r="B24" s="372">
        <v>5250</v>
      </c>
      <c r="C24" s="372">
        <v>5250</v>
      </c>
      <c r="D24" s="372">
        <v>4855</v>
      </c>
      <c r="E24" s="459">
        <f t="shared" si="1"/>
        <v>92.5</v>
      </c>
      <c r="F24" s="460">
        <v>91.7</v>
      </c>
    </row>
    <row r="25" spans="1:6" ht="20.100000000000001" customHeight="1">
      <c r="A25" s="370" t="s">
        <v>119</v>
      </c>
      <c r="B25" s="372">
        <v>4480</v>
      </c>
      <c r="C25" s="372">
        <v>4480</v>
      </c>
      <c r="D25" s="372">
        <v>5199</v>
      </c>
      <c r="E25" s="459">
        <f t="shared" si="1"/>
        <v>116</v>
      </c>
      <c r="F25" s="460">
        <v>117.5</v>
      </c>
    </row>
    <row r="26" spans="1:6" ht="20.100000000000001" customHeight="1">
      <c r="A26" s="466" t="s">
        <v>120</v>
      </c>
      <c r="B26" s="372">
        <v>33240</v>
      </c>
      <c r="C26" s="372">
        <v>40945</v>
      </c>
      <c r="D26" s="372">
        <f>37101-55</f>
        <v>37046</v>
      </c>
      <c r="E26" s="459">
        <f t="shared" si="1"/>
        <v>90.5</v>
      </c>
      <c r="F26" s="460">
        <v>122.9</v>
      </c>
    </row>
    <row r="27" spans="1:6" ht="20.100000000000001" customHeight="1">
      <c r="A27" s="370" t="s">
        <v>121</v>
      </c>
      <c r="B27" s="372">
        <v>1710</v>
      </c>
      <c r="C27" s="372">
        <v>1710</v>
      </c>
      <c r="D27" s="372">
        <v>1948</v>
      </c>
      <c r="E27" s="459">
        <f t="shared" si="1"/>
        <v>113.9</v>
      </c>
      <c r="F27" s="460">
        <v>119.5</v>
      </c>
    </row>
    <row r="28" spans="1:6" ht="20.100000000000001" customHeight="1">
      <c r="A28" s="370" t="s">
        <v>122</v>
      </c>
      <c r="B28" s="372">
        <v>270</v>
      </c>
      <c r="C28" s="372">
        <v>270</v>
      </c>
      <c r="D28" s="372">
        <v>766</v>
      </c>
      <c r="E28" s="459">
        <f t="shared" si="1"/>
        <v>283.7</v>
      </c>
      <c r="F28" s="460">
        <v>295.8</v>
      </c>
    </row>
    <row r="29" spans="1:6" ht="19.7" customHeight="1">
      <c r="A29" s="370" t="s">
        <v>123</v>
      </c>
      <c r="B29" s="372">
        <v>2360</v>
      </c>
      <c r="C29" s="372">
        <v>2360</v>
      </c>
      <c r="D29" s="372">
        <v>6896</v>
      </c>
      <c r="E29" s="459"/>
      <c r="F29" s="460">
        <v>124.5</v>
      </c>
    </row>
    <row r="30" spans="1:6" ht="19.7" customHeight="1">
      <c r="A30" s="370" t="s">
        <v>124</v>
      </c>
      <c r="B30" s="372"/>
      <c r="C30" s="372"/>
      <c r="D30" s="372"/>
      <c r="E30" s="459"/>
      <c r="F30" s="460"/>
    </row>
    <row r="31" spans="1:6" ht="19.7" customHeight="1">
      <c r="A31" s="375" t="s">
        <v>125</v>
      </c>
      <c r="B31" s="430">
        <f>B22+B5</f>
        <v>78960</v>
      </c>
      <c r="C31" s="430">
        <f>C22+C5</f>
        <v>91715</v>
      </c>
      <c r="D31" s="430">
        <f>D22+D5</f>
        <v>92797</v>
      </c>
      <c r="E31" s="457">
        <f t="shared" si="1"/>
        <v>101.2</v>
      </c>
      <c r="F31" s="458">
        <v>118.8</v>
      </c>
    </row>
    <row r="32" spans="1:6" ht="19.7" customHeight="1"/>
    <row r="33" ht="19.7" customHeight="1"/>
    <row r="34" ht="19.7" customHeight="1"/>
    <row r="35" ht="19.7" customHeight="1"/>
    <row r="36" ht="19.7" customHeight="1"/>
    <row r="37" ht="19.7" customHeight="1"/>
    <row r="38" ht="19.7" customHeight="1"/>
    <row r="39" ht="19.7" customHeight="1"/>
    <row r="40" ht="19.7" customHeight="1"/>
    <row r="41" ht="19.7" customHeight="1"/>
    <row r="42" ht="19.7" customHeight="1"/>
    <row r="43" ht="19.7" customHeight="1"/>
    <row r="44" ht="19.7" customHeight="1"/>
    <row r="45" ht="19.7" customHeight="1"/>
    <row r="46" ht="19.7" customHeight="1"/>
    <row r="47" ht="19.7" customHeight="1"/>
    <row r="48" ht="19.7" customHeight="1"/>
    <row r="49" ht="19.7" customHeight="1"/>
    <row r="50" ht="19.7" customHeight="1"/>
    <row r="51" ht="19.7" customHeight="1"/>
    <row r="52" ht="19.7" customHeight="1"/>
    <row r="53" ht="19.7" customHeight="1"/>
    <row r="54" ht="19.7" customHeight="1"/>
    <row r="55" ht="19.7" customHeight="1"/>
    <row r="56" ht="19.7" customHeight="1"/>
    <row r="57" ht="19.7" customHeight="1"/>
    <row r="58" ht="19.7" customHeight="1"/>
    <row r="59" ht="19.7" customHeight="1"/>
    <row r="60" ht="19.7" customHeight="1"/>
    <row r="61" ht="19.7" customHeight="1"/>
    <row r="62" ht="19.7" customHeight="1"/>
    <row r="63" ht="19.7" customHeight="1"/>
    <row r="64" ht="19.7" customHeight="1"/>
    <row r="65" ht="19.7" customHeight="1"/>
    <row r="66" ht="19.7" customHeight="1"/>
    <row r="67" ht="19.7" customHeight="1"/>
    <row r="68" ht="19.7" customHeight="1"/>
    <row r="69" ht="19.7" customHeight="1"/>
    <row r="70" ht="19.7" customHeight="1"/>
  </sheetData>
  <mergeCells count="2">
    <mergeCell ref="A2:F2"/>
    <mergeCell ref="E3:F3"/>
  </mergeCells>
  <phoneticPr fontId="61" type="noConversion"/>
  <printOptions horizontalCentered="1"/>
  <pageMargins left="0.82638888888888895" right="0.70833333333333304" top="0.98402777777777795" bottom="0.78680555555555598" header="0.51180555555555596" footer="0.70833333333333304"/>
  <pageSetup paperSize="9" scale="95" orientation="portrait" useFirstPageNumber="1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0"/>
  <sheetViews>
    <sheetView showZeros="0" topLeftCell="B769" workbookViewId="0">
      <selection activeCell="C784" sqref="C784"/>
    </sheetView>
  </sheetViews>
  <sheetFormatPr defaultColWidth="8.75" defaultRowHeight="14.25"/>
  <cols>
    <col min="1" max="1" width="9.75" hidden="1" customWidth="1"/>
    <col min="2" max="2" width="35" style="329" customWidth="1"/>
    <col min="3" max="5" width="9.375" style="330" customWidth="1"/>
    <col min="6" max="7" width="9.375" style="438" customWidth="1"/>
  </cols>
  <sheetData>
    <row r="1" spans="1:7" ht="27" customHeight="1">
      <c r="A1" s="332"/>
      <c r="B1" s="333" t="s">
        <v>208</v>
      </c>
      <c r="C1" s="334"/>
      <c r="D1" s="334"/>
      <c r="E1" s="335"/>
    </row>
    <row r="2" spans="1:7" ht="29.25" customHeight="1">
      <c r="A2" s="336"/>
      <c r="B2" s="499" t="s">
        <v>209</v>
      </c>
      <c r="C2" s="499"/>
      <c r="D2" s="499"/>
      <c r="E2" s="499"/>
      <c r="F2" s="499"/>
      <c r="G2" s="499"/>
    </row>
    <row r="3" spans="1:7" ht="19.899999999999999" customHeight="1">
      <c r="B3" s="337"/>
      <c r="C3" s="439"/>
      <c r="D3" s="338"/>
      <c r="G3" s="440" t="s">
        <v>92</v>
      </c>
    </row>
    <row r="4" spans="1:7" ht="38.25" customHeight="1">
      <c r="A4" s="441"/>
      <c r="B4" s="340" t="s">
        <v>93</v>
      </c>
      <c r="C4" s="341" t="s">
        <v>94</v>
      </c>
      <c r="D4" s="341" t="s">
        <v>207</v>
      </c>
      <c r="E4" s="342" t="s">
        <v>96</v>
      </c>
      <c r="F4" s="442" t="s">
        <v>97</v>
      </c>
      <c r="G4" s="443" t="s">
        <v>98</v>
      </c>
    </row>
    <row r="5" spans="1:7" ht="20.100000000000001" customHeight="1">
      <c r="A5" s="343">
        <v>201</v>
      </c>
      <c r="B5" s="344" t="s">
        <v>128</v>
      </c>
      <c r="C5" s="314">
        <f t="shared" ref="C5:E5" si="0">C6+C18+C27+C37+C48+C59+C70+C78+C87+C100+C109+C120+C132+C139+C147+C153+C160+C167+C174+C181+C188+C196+C202+C208+C215+C230+C237+C243</f>
        <v>43267</v>
      </c>
      <c r="D5" s="314">
        <f t="shared" si="0"/>
        <v>47628</v>
      </c>
      <c r="E5" s="314">
        <f t="shared" si="0"/>
        <v>44073</v>
      </c>
      <c r="F5" s="444">
        <f>IFERROR(E5/D5,0)*100</f>
        <v>92.5</v>
      </c>
      <c r="G5" s="444">
        <v>100.5</v>
      </c>
    </row>
    <row r="6" spans="1:7" ht="20.100000000000001" customHeight="1">
      <c r="A6" s="343">
        <v>20101</v>
      </c>
      <c r="B6" s="344" t="s">
        <v>210</v>
      </c>
      <c r="C6" s="314">
        <f t="shared" ref="C6:E6" si="1">SUM(C7:C17)</f>
        <v>2246</v>
      </c>
      <c r="D6" s="314">
        <f t="shared" si="1"/>
        <v>2246</v>
      </c>
      <c r="E6" s="314">
        <f t="shared" si="1"/>
        <v>2170</v>
      </c>
      <c r="F6" s="444">
        <f>IFERROR(E6/D6,0)*100</f>
        <v>96.6</v>
      </c>
      <c r="G6" s="445">
        <v>101.8</v>
      </c>
    </row>
    <row r="7" spans="1:7" ht="20.100000000000001" customHeight="1">
      <c r="A7" s="343">
        <v>2010101</v>
      </c>
      <c r="B7" s="345" t="s">
        <v>211</v>
      </c>
      <c r="C7" s="446">
        <v>1598</v>
      </c>
      <c r="D7" s="447">
        <v>1644</v>
      </c>
      <c r="E7" s="446">
        <v>1614</v>
      </c>
      <c r="F7" s="448"/>
      <c r="G7" s="449"/>
    </row>
    <row r="8" spans="1:7" ht="20.100000000000001" customHeight="1">
      <c r="A8" s="343">
        <v>2010102</v>
      </c>
      <c r="B8" s="345" t="s">
        <v>212</v>
      </c>
      <c r="C8" s="446">
        <v>133</v>
      </c>
      <c r="D8" s="447">
        <v>69</v>
      </c>
      <c r="E8" s="446">
        <v>49</v>
      </c>
      <c r="F8" s="448"/>
      <c r="G8" s="449"/>
    </row>
    <row r="9" spans="1:7" ht="20.100000000000001" customHeight="1">
      <c r="A9" s="343">
        <v>2010103</v>
      </c>
      <c r="B9" s="345" t="s">
        <v>213</v>
      </c>
      <c r="C9" s="446">
        <v>0</v>
      </c>
      <c r="D9" s="447"/>
      <c r="E9" s="446">
        <v>0</v>
      </c>
      <c r="F9" s="448"/>
      <c r="G9" s="449"/>
    </row>
    <row r="10" spans="1:7" ht="20.100000000000001" customHeight="1">
      <c r="A10" s="343">
        <v>2010104</v>
      </c>
      <c r="B10" s="345" t="s">
        <v>214</v>
      </c>
      <c r="C10" s="446">
        <v>80</v>
      </c>
      <c r="D10" s="447">
        <v>98</v>
      </c>
      <c r="E10" s="446">
        <v>88</v>
      </c>
      <c r="F10" s="448"/>
      <c r="G10" s="449"/>
    </row>
    <row r="11" spans="1:7" ht="20.100000000000001" customHeight="1">
      <c r="A11" s="343">
        <v>2010105</v>
      </c>
      <c r="B11" s="345" t="s">
        <v>215</v>
      </c>
      <c r="C11" s="446">
        <v>5</v>
      </c>
      <c r="D11" s="447">
        <v>5</v>
      </c>
      <c r="E11" s="446">
        <v>3</v>
      </c>
      <c r="F11" s="448"/>
      <c r="G11" s="449"/>
    </row>
    <row r="12" spans="1:7" ht="20.100000000000001" customHeight="1">
      <c r="A12" s="343">
        <v>2010106</v>
      </c>
      <c r="B12" s="345" t="s">
        <v>216</v>
      </c>
      <c r="C12" s="446">
        <v>25</v>
      </c>
      <c r="D12" s="447">
        <v>44</v>
      </c>
      <c r="E12" s="446">
        <v>36</v>
      </c>
      <c r="F12" s="448"/>
      <c r="G12" s="449"/>
    </row>
    <row r="13" spans="1:7" s="20" customFormat="1" ht="20.100000000000001" customHeight="1">
      <c r="A13" s="343">
        <v>2010107</v>
      </c>
      <c r="B13" s="345" t="s">
        <v>217</v>
      </c>
      <c r="C13" s="446">
        <v>0</v>
      </c>
      <c r="D13" s="447">
        <v>11</v>
      </c>
      <c r="E13" s="446">
        <v>11</v>
      </c>
      <c r="F13" s="448"/>
      <c r="G13" s="449"/>
    </row>
    <row r="14" spans="1:7" ht="20.100000000000001" customHeight="1">
      <c r="A14" s="343">
        <v>2010108</v>
      </c>
      <c r="B14" s="345" t="s">
        <v>218</v>
      </c>
      <c r="C14" s="446">
        <v>40</v>
      </c>
      <c r="D14" s="447">
        <v>30</v>
      </c>
      <c r="E14" s="446">
        <v>24</v>
      </c>
      <c r="F14" s="448"/>
      <c r="G14" s="449"/>
    </row>
    <row r="15" spans="1:7" ht="20.100000000000001" customHeight="1">
      <c r="A15" s="343">
        <v>2010109</v>
      </c>
      <c r="B15" s="345" t="s">
        <v>219</v>
      </c>
      <c r="C15" s="446">
        <v>5</v>
      </c>
      <c r="D15" s="447">
        <v>5</v>
      </c>
      <c r="E15" s="446">
        <v>5</v>
      </c>
      <c r="F15" s="448"/>
      <c r="G15" s="449"/>
    </row>
    <row r="16" spans="1:7" ht="20.100000000000001" customHeight="1">
      <c r="A16" s="343">
        <v>2010150</v>
      </c>
      <c r="B16" s="345" t="s">
        <v>220</v>
      </c>
      <c r="C16" s="446">
        <v>330</v>
      </c>
      <c r="D16" s="447">
        <v>268</v>
      </c>
      <c r="E16" s="446">
        <v>268</v>
      </c>
      <c r="F16" s="448"/>
      <c r="G16" s="449"/>
    </row>
    <row r="17" spans="1:7" ht="20.100000000000001" customHeight="1">
      <c r="A17" s="343">
        <v>2010199</v>
      </c>
      <c r="B17" s="345" t="s">
        <v>221</v>
      </c>
      <c r="C17" s="446">
        <v>30</v>
      </c>
      <c r="D17" s="447">
        <v>72</v>
      </c>
      <c r="E17" s="446">
        <v>72</v>
      </c>
      <c r="F17" s="448"/>
      <c r="G17" s="449"/>
    </row>
    <row r="18" spans="1:7" s="34" customFormat="1" ht="20.100000000000001" customHeight="1">
      <c r="A18" s="343">
        <v>20102</v>
      </c>
      <c r="B18" s="344" t="s">
        <v>222</v>
      </c>
      <c r="C18" s="314">
        <f t="shared" ref="C18:E18" si="2">SUM(C19:C26)</f>
        <v>966</v>
      </c>
      <c r="D18" s="314">
        <f t="shared" si="2"/>
        <v>971</v>
      </c>
      <c r="E18" s="314">
        <f t="shared" si="2"/>
        <v>884</v>
      </c>
      <c r="F18" s="444">
        <f>IFERROR(E18/D18,0)*100</f>
        <v>91</v>
      </c>
      <c r="G18" s="445">
        <v>101.4</v>
      </c>
    </row>
    <row r="19" spans="1:7" ht="20.100000000000001" customHeight="1">
      <c r="A19" s="343">
        <v>2010201</v>
      </c>
      <c r="B19" s="345" t="s">
        <v>211</v>
      </c>
      <c r="C19" s="446">
        <v>672</v>
      </c>
      <c r="D19" s="447">
        <v>678</v>
      </c>
      <c r="E19" s="446">
        <v>653</v>
      </c>
      <c r="F19" s="448"/>
      <c r="G19" s="449"/>
    </row>
    <row r="20" spans="1:7" ht="20.100000000000001" customHeight="1">
      <c r="A20" s="343">
        <v>2010202</v>
      </c>
      <c r="B20" s="345" t="s">
        <v>212</v>
      </c>
      <c r="C20" s="446">
        <v>46</v>
      </c>
      <c r="D20" s="447">
        <v>57</v>
      </c>
      <c r="E20" s="446">
        <v>41</v>
      </c>
      <c r="F20" s="448"/>
      <c r="G20" s="449"/>
    </row>
    <row r="21" spans="1:7" ht="20.100000000000001" customHeight="1">
      <c r="A21" s="343">
        <v>2010203</v>
      </c>
      <c r="B21" s="347" t="s">
        <v>213</v>
      </c>
      <c r="C21" s="446">
        <v>0</v>
      </c>
      <c r="D21" s="447"/>
      <c r="E21" s="446">
        <v>0</v>
      </c>
      <c r="F21" s="448"/>
      <c r="G21" s="449"/>
    </row>
    <row r="22" spans="1:7" ht="20.100000000000001" customHeight="1">
      <c r="A22" s="343">
        <v>2010204</v>
      </c>
      <c r="B22" s="345" t="s">
        <v>223</v>
      </c>
      <c r="C22" s="446">
        <v>85</v>
      </c>
      <c r="D22" s="447">
        <v>105</v>
      </c>
      <c r="E22" s="446">
        <v>75</v>
      </c>
      <c r="F22" s="448"/>
      <c r="G22" s="449"/>
    </row>
    <row r="23" spans="1:7" ht="20.100000000000001" customHeight="1">
      <c r="A23" s="343">
        <v>2010205</v>
      </c>
      <c r="B23" s="345" t="s">
        <v>224</v>
      </c>
      <c r="C23" s="446">
        <v>89</v>
      </c>
      <c r="D23" s="447">
        <v>88</v>
      </c>
      <c r="E23" s="446">
        <v>72</v>
      </c>
      <c r="F23" s="448"/>
      <c r="G23" s="449"/>
    </row>
    <row r="24" spans="1:7" ht="20.100000000000001" customHeight="1">
      <c r="A24" s="343">
        <v>2010206</v>
      </c>
      <c r="B24" s="345" t="s">
        <v>225</v>
      </c>
      <c r="C24" s="446">
        <v>0</v>
      </c>
      <c r="D24" s="447"/>
      <c r="E24" s="446">
        <v>0</v>
      </c>
      <c r="F24" s="448"/>
      <c r="G24" s="449"/>
    </row>
    <row r="25" spans="1:7" ht="20.100000000000001" customHeight="1">
      <c r="A25" s="343">
        <v>2010250</v>
      </c>
      <c r="B25" s="345" t="s">
        <v>220</v>
      </c>
      <c r="C25" s="446">
        <v>34</v>
      </c>
      <c r="D25" s="447">
        <v>43</v>
      </c>
      <c r="E25" s="446">
        <v>43</v>
      </c>
      <c r="F25" s="448"/>
      <c r="G25" s="449"/>
    </row>
    <row r="26" spans="1:7" ht="20.100000000000001" customHeight="1">
      <c r="A26" s="343">
        <v>2010299</v>
      </c>
      <c r="B26" s="345" t="s">
        <v>226</v>
      </c>
      <c r="C26" s="446">
        <v>40</v>
      </c>
      <c r="D26" s="447"/>
      <c r="E26" s="446">
        <v>0</v>
      </c>
      <c r="F26" s="448"/>
      <c r="G26" s="449"/>
    </row>
    <row r="27" spans="1:7" s="34" customFormat="1" ht="20.100000000000001" customHeight="1">
      <c r="A27" s="343">
        <v>20103</v>
      </c>
      <c r="B27" s="344" t="s">
        <v>227</v>
      </c>
      <c r="C27" s="316">
        <f t="shared" ref="C27:E27" si="3">SUM(C28:C36)</f>
        <v>19698</v>
      </c>
      <c r="D27" s="316">
        <f t="shared" si="3"/>
        <v>23187</v>
      </c>
      <c r="E27" s="316">
        <f t="shared" si="3"/>
        <v>22159</v>
      </c>
      <c r="F27" s="444">
        <f>IFERROR(E27/D27,0)*100</f>
        <v>95.6</v>
      </c>
      <c r="G27" s="445">
        <v>107.4</v>
      </c>
    </row>
    <row r="28" spans="1:7" ht="20.100000000000001" customHeight="1">
      <c r="A28" s="343">
        <v>2010301</v>
      </c>
      <c r="B28" s="345" t="s">
        <v>211</v>
      </c>
      <c r="C28" s="446">
        <v>14105</v>
      </c>
      <c r="D28" s="447">
        <v>16922</v>
      </c>
      <c r="E28" s="446">
        <v>16577</v>
      </c>
      <c r="F28" s="448"/>
      <c r="G28" s="449"/>
    </row>
    <row r="29" spans="1:7" ht="19.7" customHeight="1">
      <c r="A29" s="348">
        <v>2010302</v>
      </c>
      <c r="B29" s="345" t="s">
        <v>212</v>
      </c>
      <c r="C29" s="446">
        <v>944</v>
      </c>
      <c r="D29" s="447">
        <v>1047</v>
      </c>
      <c r="E29" s="446">
        <v>710</v>
      </c>
      <c r="F29" s="448"/>
      <c r="G29" s="449"/>
    </row>
    <row r="30" spans="1:7" ht="19.7" customHeight="1">
      <c r="A30" s="348">
        <v>2010303</v>
      </c>
      <c r="B30" s="347" t="s">
        <v>213</v>
      </c>
      <c r="C30" s="446">
        <v>1141</v>
      </c>
      <c r="D30" s="447">
        <v>1157</v>
      </c>
      <c r="E30" s="446">
        <v>1155</v>
      </c>
      <c r="F30" s="448"/>
      <c r="G30" s="449"/>
    </row>
    <row r="31" spans="1:7" ht="19.7" customHeight="1">
      <c r="A31" s="348">
        <v>2010304</v>
      </c>
      <c r="B31" s="345" t="s">
        <v>228</v>
      </c>
      <c r="C31" s="446">
        <v>0</v>
      </c>
      <c r="D31" s="447"/>
      <c r="E31" s="446">
        <v>0</v>
      </c>
      <c r="F31" s="448"/>
      <c r="G31" s="449"/>
    </row>
    <row r="32" spans="1:7" ht="19.7" customHeight="1">
      <c r="A32" s="348">
        <v>2010305</v>
      </c>
      <c r="B32" s="345" t="s">
        <v>229</v>
      </c>
      <c r="C32" s="446">
        <v>0</v>
      </c>
      <c r="D32" s="447"/>
      <c r="E32" s="446">
        <v>0</v>
      </c>
      <c r="F32" s="448"/>
      <c r="G32" s="449"/>
    </row>
    <row r="33" spans="1:7" ht="19.7" customHeight="1">
      <c r="A33" s="348">
        <v>2010306</v>
      </c>
      <c r="B33" s="345" t="s">
        <v>230</v>
      </c>
      <c r="C33" s="446">
        <v>0</v>
      </c>
      <c r="D33" s="447"/>
      <c r="E33" s="446">
        <v>0</v>
      </c>
      <c r="F33" s="448"/>
      <c r="G33" s="449"/>
    </row>
    <row r="34" spans="1:7" s="20" customFormat="1" ht="19.7" customHeight="1">
      <c r="A34" s="348">
        <v>2010309</v>
      </c>
      <c r="B34" s="345" t="s">
        <v>231</v>
      </c>
      <c r="C34" s="446">
        <v>0</v>
      </c>
      <c r="D34" s="447"/>
      <c r="E34" s="446">
        <v>0</v>
      </c>
      <c r="F34" s="448"/>
      <c r="G34" s="449"/>
    </row>
    <row r="35" spans="1:7" ht="19.7" customHeight="1">
      <c r="A35" s="348">
        <v>2010350</v>
      </c>
      <c r="B35" s="345" t="s">
        <v>220</v>
      </c>
      <c r="C35" s="446">
        <v>3453</v>
      </c>
      <c r="D35" s="447">
        <v>3793</v>
      </c>
      <c r="E35" s="446">
        <v>3517</v>
      </c>
      <c r="F35" s="448"/>
      <c r="G35" s="449"/>
    </row>
    <row r="36" spans="1:7" ht="19.7" customHeight="1">
      <c r="A36" s="348">
        <v>2010399</v>
      </c>
      <c r="B36" s="345" t="s">
        <v>232</v>
      </c>
      <c r="C36" s="446">
        <v>55</v>
      </c>
      <c r="D36" s="447">
        <v>268</v>
      </c>
      <c r="E36" s="446">
        <v>200</v>
      </c>
      <c r="F36" s="448"/>
      <c r="G36" s="449"/>
    </row>
    <row r="37" spans="1:7" ht="19.7" customHeight="1">
      <c r="A37" s="348">
        <v>20104</v>
      </c>
      <c r="B37" s="344" t="s">
        <v>233</v>
      </c>
      <c r="C37" s="316">
        <f t="shared" ref="C37:E37" si="4">SUM(C38:C47)</f>
        <v>714</v>
      </c>
      <c r="D37" s="316">
        <f t="shared" si="4"/>
        <v>714</v>
      </c>
      <c r="E37" s="316">
        <f t="shared" si="4"/>
        <v>703</v>
      </c>
      <c r="F37" s="444">
        <f>IFERROR(E37/D37,0)*100</f>
        <v>98.5</v>
      </c>
      <c r="G37" s="445">
        <v>91.8</v>
      </c>
    </row>
    <row r="38" spans="1:7" s="34" customFormat="1" ht="19.7" customHeight="1">
      <c r="A38" s="348">
        <v>2010401</v>
      </c>
      <c r="B38" s="345" t="s">
        <v>211</v>
      </c>
      <c r="C38" s="446">
        <v>431</v>
      </c>
      <c r="D38" s="447">
        <v>425</v>
      </c>
      <c r="E38" s="446">
        <v>414</v>
      </c>
      <c r="F38" s="448"/>
      <c r="G38" s="449"/>
    </row>
    <row r="39" spans="1:7" ht="19.7" customHeight="1">
      <c r="A39" s="348">
        <v>2010402</v>
      </c>
      <c r="B39" s="345" t="s">
        <v>212</v>
      </c>
      <c r="C39" s="446">
        <v>120</v>
      </c>
      <c r="D39" s="447">
        <v>115</v>
      </c>
      <c r="E39" s="446">
        <v>115</v>
      </c>
      <c r="F39" s="448"/>
      <c r="G39" s="449"/>
    </row>
    <row r="40" spans="1:7" ht="19.7" customHeight="1">
      <c r="A40" s="348">
        <v>2010403</v>
      </c>
      <c r="B40" s="345" t="s">
        <v>213</v>
      </c>
      <c r="C40" s="446">
        <v>0</v>
      </c>
      <c r="D40" s="447"/>
      <c r="E40" s="446">
        <v>0</v>
      </c>
      <c r="F40" s="448"/>
      <c r="G40" s="449"/>
    </row>
    <row r="41" spans="1:7" ht="19.7" customHeight="1">
      <c r="A41" s="348">
        <v>2010404</v>
      </c>
      <c r="B41" s="345" t="s">
        <v>234</v>
      </c>
      <c r="C41" s="446">
        <v>0</v>
      </c>
      <c r="D41" s="447"/>
      <c r="E41" s="446">
        <v>0</v>
      </c>
      <c r="F41" s="448"/>
      <c r="G41" s="449"/>
    </row>
    <row r="42" spans="1:7" ht="19.7" customHeight="1">
      <c r="A42" s="348">
        <v>2010405</v>
      </c>
      <c r="B42" s="345" t="s">
        <v>235</v>
      </c>
      <c r="C42" s="446">
        <v>0</v>
      </c>
      <c r="D42" s="447"/>
      <c r="E42" s="446">
        <v>0</v>
      </c>
      <c r="F42" s="448"/>
      <c r="G42" s="449"/>
    </row>
    <row r="43" spans="1:7" ht="19.7" customHeight="1">
      <c r="A43" s="348">
        <v>2010406</v>
      </c>
      <c r="B43" s="345" t="s">
        <v>236</v>
      </c>
      <c r="C43" s="446">
        <v>0</v>
      </c>
      <c r="D43" s="447"/>
      <c r="E43" s="446">
        <v>0</v>
      </c>
      <c r="F43" s="448"/>
      <c r="G43" s="449"/>
    </row>
    <row r="44" spans="1:7" ht="19.7" customHeight="1">
      <c r="A44" s="348">
        <v>2010407</v>
      </c>
      <c r="B44" s="345" t="s">
        <v>237</v>
      </c>
      <c r="C44" s="446">
        <v>0</v>
      </c>
      <c r="D44" s="447"/>
      <c r="E44" s="446">
        <v>0</v>
      </c>
      <c r="F44" s="448"/>
      <c r="G44" s="449"/>
    </row>
    <row r="45" spans="1:7" ht="19.7" customHeight="1">
      <c r="A45" s="348">
        <v>2010408</v>
      </c>
      <c r="B45" s="345" t="s">
        <v>238</v>
      </c>
      <c r="C45" s="446">
        <v>0</v>
      </c>
      <c r="D45" s="447"/>
      <c r="E45" s="446">
        <v>0</v>
      </c>
      <c r="F45" s="448"/>
      <c r="G45" s="449"/>
    </row>
    <row r="46" spans="1:7" ht="19.7" customHeight="1">
      <c r="A46" s="348">
        <v>2010450</v>
      </c>
      <c r="B46" s="345" t="s">
        <v>220</v>
      </c>
      <c r="C46" s="446">
        <v>163</v>
      </c>
      <c r="D46" s="447">
        <v>174</v>
      </c>
      <c r="E46" s="446">
        <v>174</v>
      </c>
      <c r="F46" s="448"/>
      <c r="G46" s="449"/>
    </row>
    <row r="47" spans="1:7" ht="19.7" customHeight="1">
      <c r="A47" s="348">
        <v>2010499</v>
      </c>
      <c r="B47" s="345" t="s">
        <v>239</v>
      </c>
      <c r="C47" s="446">
        <v>0</v>
      </c>
      <c r="D47" s="447"/>
      <c r="E47" s="446">
        <v>0</v>
      </c>
      <c r="F47" s="448"/>
      <c r="G47" s="449"/>
    </row>
    <row r="48" spans="1:7" ht="19.7" customHeight="1">
      <c r="A48" s="348">
        <v>20105</v>
      </c>
      <c r="B48" s="344" t="s">
        <v>240</v>
      </c>
      <c r="C48" s="316">
        <f t="shared" ref="C48:E48" si="5">SUM(C49:C58)</f>
        <v>596</v>
      </c>
      <c r="D48" s="316">
        <f t="shared" si="5"/>
        <v>796</v>
      </c>
      <c r="E48" s="316">
        <f t="shared" si="5"/>
        <v>678</v>
      </c>
      <c r="F48" s="444">
        <f>IFERROR(E48/D48,0)*100</f>
        <v>85.2</v>
      </c>
      <c r="G48" s="445">
        <v>113.4</v>
      </c>
    </row>
    <row r="49" spans="1:7" s="34" customFormat="1" ht="19.7" customHeight="1">
      <c r="A49" s="348">
        <v>2010501</v>
      </c>
      <c r="B49" s="345" t="s">
        <v>211</v>
      </c>
      <c r="C49" s="446">
        <v>304</v>
      </c>
      <c r="D49" s="447">
        <v>350</v>
      </c>
      <c r="E49" s="446">
        <v>346</v>
      </c>
      <c r="F49" s="448"/>
      <c r="G49" s="449"/>
    </row>
    <row r="50" spans="1:7" ht="19.7" customHeight="1">
      <c r="A50" s="348">
        <v>2010502</v>
      </c>
      <c r="B50" s="345" t="s">
        <v>212</v>
      </c>
      <c r="C50" s="446">
        <v>10</v>
      </c>
      <c r="D50" s="447"/>
      <c r="E50" s="446">
        <v>0</v>
      </c>
      <c r="F50" s="448"/>
      <c r="G50" s="449"/>
    </row>
    <row r="51" spans="1:7" ht="19.7" customHeight="1">
      <c r="A51" s="348">
        <v>2010503</v>
      </c>
      <c r="B51" s="345" t="s">
        <v>213</v>
      </c>
      <c r="C51" s="446">
        <v>0</v>
      </c>
      <c r="D51" s="447"/>
      <c r="E51" s="446">
        <v>0</v>
      </c>
      <c r="F51" s="448"/>
      <c r="G51" s="449"/>
    </row>
    <row r="52" spans="1:7" ht="19.7" customHeight="1">
      <c r="A52" s="348">
        <v>2010504</v>
      </c>
      <c r="B52" s="345" t="s">
        <v>241</v>
      </c>
      <c r="C52" s="446">
        <v>0</v>
      </c>
      <c r="D52" s="447"/>
      <c r="E52" s="446">
        <v>0</v>
      </c>
      <c r="F52" s="448"/>
      <c r="G52" s="449"/>
    </row>
    <row r="53" spans="1:7" ht="19.7" customHeight="1">
      <c r="A53" s="348">
        <v>2010505</v>
      </c>
      <c r="B53" s="345" t="s">
        <v>242</v>
      </c>
      <c r="C53" s="446">
        <v>30</v>
      </c>
      <c r="D53" s="447">
        <v>50</v>
      </c>
      <c r="E53" s="446">
        <v>30</v>
      </c>
      <c r="F53" s="448"/>
      <c r="G53" s="449"/>
    </row>
    <row r="54" spans="1:7" ht="19.7" customHeight="1">
      <c r="A54" s="348">
        <v>2010506</v>
      </c>
      <c r="B54" s="345" t="s">
        <v>243</v>
      </c>
      <c r="C54" s="446">
        <v>0</v>
      </c>
      <c r="D54" s="447"/>
      <c r="E54" s="446">
        <v>0</v>
      </c>
      <c r="F54" s="448"/>
      <c r="G54" s="449"/>
    </row>
    <row r="55" spans="1:7" ht="19.7" customHeight="1">
      <c r="A55" s="348">
        <v>2010507</v>
      </c>
      <c r="B55" s="345" t="s">
        <v>244</v>
      </c>
      <c r="C55" s="446">
        <v>100</v>
      </c>
      <c r="D55" s="447">
        <v>211</v>
      </c>
      <c r="E55" s="446">
        <v>129</v>
      </c>
      <c r="F55" s="448"/>
      <c r="G55" s="449"/>
    </row>
    <row r="56" spans="1:7" ht="19.7" customHeight="1">
      <c r="A56" s="348">
        <v>2010508</v>
      </c>
      <c r="B56" s="345" t="s">
        <v>245</v>
      </c>
      <c r="C56" s="446">
        <v>64</v>
      </c>
      <c r="D56" s="447">
        <v>133</v>
      </c>
      <c r="E56" s="446">
        <v>121</v>
      </c>
      <c r="F56" s="448"/>
      <c r="G56" s="449"/>
    </row>
    <row r="57" spans="1:7" ht="19.7" customHeight="1">
      <c r="A57" s="348">
        <v>2010550</v>
      </c>
      <c r="B57" s="345" t="s">
        <v>220</v>
      </c>
      <c r="C57" s="446">
        <v>88</v>
      </c>
      <c r="D57" s="447">
        <v>52</v>
      </c>
      <c r="E57" s="446">
        <v>52</v>
      </c>
      <c r="F57" s="448"/>
      <c r="G57" s="449"/>
    </row>
    <row r="58" spans="1:7" ht="19.7" customHeight="1">
      <c r="A58" s="348">
        <v>2010599</v>
      </c>
      <c r="B58" s="345" t="s">
        <v>246</v>
      </c>
      <c r="C58" s="446"/>
      <c r="D58" s="447"/>
      <c r="E58" s="446">
        <v>0</v>
      </c>
      <c r="F58" s="448"/>
      <c r="G58" s="449">
        <v>0</v>
      </c>
    </row>
    <row r="59" spans="1:7" ht="19.7" customHeight="1">
      <c r="A59" s="348">
        <v>20106</v>
      </c>
      <c r="B59" s="344" t="s">
        <v>247</v>
      </c>
      <c r="C59" s="314">
        <f t="shared" ref="C59:E59" si="6">SUM(C60:C69)</f>
        <v>3634</v>
      </c>
      <c r="D59" s="314">
        <f t="shared" si="6"/>
        <v>3496</v>
      </c>
      <c r="E59" s="314">
        <f t="shared" si="6"/>
        <v>3104</v>
      </c>
      <c r="F59" s="444">
        <f>IFERROR(E59/D59,0)*100</f>
        <v>88.8</v>
      </c>
      <c r="G59" s="445">
        <v>89.4</v>
      </c>
    </row>
    <row r="60" spans="1:7" s="34" customFormat="1" ht="19.7" customHeight="1">
      <c r="A60" s="348">
        <v>2010601</v>
      </c>
      <c r="B60" s="345" t="s">
        <v>211</v>
      </c>
      <c r="C60" s="446">
        <v>1312</v>
      </c>
      <c r="D60" s="447">
        <v>1565</v>
      </c>
      <c r="E60" s="446">
        <v>1338</v>
      </c>
      <c r="F60" s="448"/>
      <c r="G60" s="449"/>
    </row>
    <row r="61" spans="1:7" ht="19.7" customHeight="1">
      <c r="A61" s="348">
        <v>2010602</v>
      </c>
      <c r="B61" s="345" t="s">
        <v>212</v>
      </c>
      <c r="C61" s="446">
        <v>374</v>
      </c>
      <c r="D61" s="447">
        <v>485</v>
      </c>
      <c r="E61" s="446">
        <v>385</v>
      </c>
      <c r="F61" s="448"/>
      <c r="G61" s="449"/>
    </row>
    <row r="62" spans="1:7" ht="19.7" customHeight="1">
      <c r="A62" s="348">
        <v>2010603</v>
      </c>
      <c r="B62" s="345" t="s">
        <v>213</v>
      </c>
      <c r="C62" s="446">
        <v>0</v>
      </c>
      <c r="D62" s="447"/>
      <c r="E62" s="446">
        <v>0</v>
      </c>
      <c r="F62" s="448"/>
      <c r="G62" s="449"/>
    </row>
    <row r="63" spans="1:7" ht="19.7" customHeight="1">
      <c r="A63" s="348">
        <v>2010604</v>
      </c>
      <c r="B63" s="345" t="s">
        <v>248</v>
      </c>
      <c r="C63" s="446">
        <v>0</v>
      </c>
      <c r="D63" s="447"/>
      <c r="E63" s="446">
        <v>0</v>
      </c>
      <c r="F63" s="448"/>
      <c r="G63" s="449"/>
    </row>
    <row r="64" spans="1:7" ht="19.7" customHeight="1">
      <c r="A64" s="348">
        <v>2010605</v>
      </c>
      <c r="B64" s="345" t="s">
        <v>249</v>
      </c>
      <c r="C64" s="446">
        <v>60</v>
      </c>
      <c r="D64" s="447">
        <v>0</v>
      </c>
      <c r="E64" s="446">
        <v>0</v>
      </c>
      <c r="F64" s="448"/>
      <c r="G64" s="449"/>
    </row>
    <row r="65" spans="1:7" ht="19.7" customHeight="1">
      <c r="A65" s="348">
        <v>2010606</v>
      </c>
      <c r="B65" s="345" t="s">
        <v>250</v>
      </c>
      <c r="C65" s="446">
        <v>52</v>
      </c>
      <c r="D65" s="447">
        <v>36</v>
      </c>
      <c r="E65" s="446">
        <v>36</v>
      </c>
      <c r="F65" s="448"/>
      <c r="G65" s="449"/>
    </row>
    <row r="66" spans="1:7" ht="19.7" customHeight="1">
      <c r="A66" s="348">
        <v>2010607</v>
      </c>
      <c r="B66" s="345" t="s">
        <v>251</v>
      </c>
      <c r="C66" s="446">
        <v>123</v>
      </c>
      <c r="D66" s="447">
        <v>3</v>
      </c>
      <c r="E66" s="446">
        <v>3</v>
      </c>
      <c r="F66" s="448"/>
      <c r="G66" s="449"/>
    </row>
    <row r="67" spans="1:7" ht="19.7" customHeight="1">
      <c r="A67" s="348">
        <v>2010608</v>
      </c>
      <c r="B67" s="345" t="s">
        <v>252</v>
      </c>
      <c r="C67" s="446">
        <v>493</v>
      </c>
      <c r="D67" s="447">
        <v>133</v>
      </c>
      <c r="E67" s="446">
        <v>93</v>
      </c>
      <c r="F67" s="448"/>
      <c r="G67" s="449"/>
    </row>
    <row r="68" spans="1:7" ht="19.7" customHeight="1">
      <c r="A68" s="348">
        <v>2010650</v>
      </c>
      <c r="B68" s="345" t="s">
        <v>220</v>
      </c>
      <c r="C68" s="446">
        <v>1200</v>
      </c>
      <c r="D68" s="447">
        <v>1272</v>
      </c>
      <c r="E68" s="446">
        <v>1247</v>
      </c>
      <c r="F68" s="448"/>
      <c r="G68" s="449"/>
    </row>
    <row r="69" spans="1:7" ht="19.7" customHeight="1">
      <c r="A69" s="348">
        <v>2010699</v>
      </c>
      <c r="B69" s="345" t="s">
        <v>253</v>
      </c>
      <c r="C69" s="446">
        <v>20</v>
      </c>
      <c r="D69" s="447">
        <v>2</v>
      </c>
      <c r="E69" s="446">
        <v>2</v>
      </c>
      <c r="F69" s="448"/>
      <c r="G69" s="449"/>
    </row>
    <row r="70" spans="1:7" ht="19.7" customHeight="1">
      <c r="A70" s="348">
        <v>20107</v>
      </c>
      <c r="B70" s="344" t="s">
        <v>254</v>
      </c>
      <c r="C70" s="316">
        <f t="shared" ref="C70:E70" si="7">SUM(C71:C77)</f>
        <v>1176</v>
      </c>
      <c r="D70" s="316">
        <f t="shared" si="7"/>
        <v>1184</v>
      </c>
      <c r="E70" s="316">
        <f t="shared" si="7"/>
        <v>972</v>
      </c>
      <c r="F70" s="444">
        <f>IFERROR(E70/D70,0)*100</f>
        <v>82.1</v>
      </c>
      <c r="G70" s="445">
        <v>82.9</v>
      </c>
    </row>
    <row r="71" spans="1:7" s="34" customFormat="1" ht="19.7" customHeight="1">
      <c r="A71" s="348">
        <v>2010701</v>
      </c>
      <c r="B71" s="345" t="s">
        <v>211</v>
      </c>
      <c r="C71" s="446">
        <v>976</v>
      </c>
      <c r="D71" s="447">
        <v>974</v>
      </c>
      <c r="E71" s="446">
        <v>972</v>
      </c>
      <c r="F71" s="448"/>
      <c r="G71" s="449"/>
    </row>
    <row r="72" spans="1:7" ht="21" customHeight="1">
      <c r="A72" s="348">
        <v>2010702</v>
      </c>
      <c r="B72" s="345" t="s">
        <v>212</v>
      </c>
      <c r="C72" s="446">
        <v>0</v>
      </c>
      <c r="D72" s="447"/>
      <c r="E72" s="446">
        <v>0</v>
      </c>
      <c r="F72" s="448"/>
      <c r="G72" s="449"/>
    </row>
    <row r="73" spans="1:7" ht="21" customHeight="1">
      <c r="A73" s="348">
        <v>2010703</v>
      </c>
      <c r="B73" s="345" t="s">
        <v>213</v>
      </c>
      <c r="C73" s="446">
        <v>0</v>
      </c>
      <c r="D73" s="447"/>
      <c r="E73" s="446">
        <v>0</v>
      </c>
      <c r="F73" s="448"/>
      <c r="G73" s="449"/>
    </row>
    <row r="74" spans="1:7" ht="21" customHeight="1">
      <c r="A74" s="348">
        <v>2010709</v>
      </c>
      <c r="B74" s="345" t="s">
        <v>251</v>
      </c>
      <c r="C74" s="446">
        <v>0</v>
      </c>
      <c r="D74" s="447"/>
      <c r="E74" s="446">
        <v>0</v>
      </c>
      <c r="F74" s="448"/>
      <c r="G74" s="449"/>
    </row>
    <row r="75" spans="1:7" ht="21" customHeight="1">
      <c r="A75" s="348">
        <v>2010710</v>
      </c>
      <c r="B75" s="345" t="s">
        <v>255</v>
      </c>
      <c r="C75" s="446">
        <v>200</v>
      </c>
      <c r="D75" s="447">
        <v>210</v>
      </c>
      <c r="E75" s="446">
        <v>0</v>
      </c>
      <c r="F75" s="448"/>
      <c r="G75" s="449"/>
    </row>
    <row r="76" spans="1:7" ht="21" customHeight="1">
      <c r="A76" s="348">
        <v>2010750</v>
      </c>
      <c r="B76" s="345" t="s">
        <v>220</v>
      </c>
      <c r="C76" s="446">
        <v>0</v>
      </c>
      <c r="D76" s="447"/>
      <c r="E76" s="446">
        <v>0</v>
      </c>
      <c r="F76" s="448"/>
      <c r="G76" s="449"/>
    </row>
    <row r="77" spans="1:7" ht="21" customHeight="1">
      <c r="A77" s="348">
        <v>2010799</v>
      </c>
      <c r="B77" s="345" t="s">
        <v>256</v>
      </c>
      <c r="C77" s="446">
        <v>0</v>
      </c>
      <c r="D77" s="447"/>
      <c r="E77" s="446">
        <v>0</v>
      </c>
      <c r="F77" s="448"/>
      <c r="G77" s="449"/>
    </row>
    <row r="78" spans="1:7" ht="21" customHeight="1">
      <c r="A78" s="348">
        <v>20108</v>
      </c>
      <c r="B78" s="344" t="s">
        <v>257</v>
      </c>
      <c r="C78" s="316">
        <f t="shared" ref="C78:E78" si="8">SUM(C79:C86)</f>
        <v>786</v>
      </c>
      <c r="D78" s="316">
        <f t="shared" si="8"/>
        <v>855</v>
      </c>
      <c r="E78" s="316">
        <f t="shared" si="8"/>
        <v>834</v>
      </c>
      <c r="F78" s="444">
        <f>IFERROR(E78/D78,0)*100</f>
        <v>97.5</v>
      </c>
      <c r="G78" s="445">
        <v>85.1</v>
      </c>
    </row>
    <row r="79" spans="1:7" s="34" customFormat="1" ht="21" customHeight="1">
      <c r="A79" s="348">
        <v>2010801</v>
      </c>
      <c r="B79" s="345" t="s">
        <v>211</v>
      </c>
      <c r="C79" s="446">
        <v>371</v>
      </c>
      <c r="D79" s="447">
        <v>767</v>
      </c>
      <c r="E79" s="446">
        <v>759</v>
      </c>
      <c r="F79" s="448"/>
      <c r="G79" s="449"/>
    </row>
    <row r="80" spans="1:7" ht="21" customHeight="1">
      <c r="A80" s="348">
        <v>2010802</v>
      </c>
      <c r="B80" s="345" t="s">
        <v>212</v>
      </c>
      <c r="C80" s="446">
        <v>0</v>
      </c>
      <c r="D80" s="447">
        <v>20</v>
      </c>
      <c r="E80" s="446">
        <v>20</v>
      </c>
      <c r="F80" s="448"/>
      <c r="G80" s="449"/>
    </row>
    <row r="81" spans="1:7" ht="21" customHeight="1">
      <c r="A81" s="348">
        <v>2010803</v>
      </c>
      <c r="B81" s="345" t="s">
        <v>213</v>
      </c>
      <c r="C81" s="446">
        <v>0</v>
      </c>
      <c r="D81" s="447"/>
      <c r="E81" s="446">
        <v>0</v>
      </c>
      <c r="F81" s="448"/>
      <c r="G81" s="449"/>
    </row>
    <row r="82" spans="1:7" ht="21" customHeight="1">
      <c r="A82" s="348">
        <v>2010804</v>
      </c>
      <c r="B82" s="345" t="s">
        <v>258</v>
      </c>
      <c r="C82" s="446">
        <v>175</v>
      </c>
      <c r="D82" s="447">
        <v>24</v>
      </c>
      <c r="E82" s="446">
        <v>11</v>
      </c>
      <c r="F82" s="448"/>
      <c r="G82" s="449"/>
    </row>
    <row r="83" spans="1:7" ht="21" customHeight="1">
      <c r="A83" s="348">
        <v>2010805</v>
      </c>
      <c r="B83" s="345" t="s">
        <v>259</v>
      </c>
      <c r="C83" s="446">
        <v>0</v>
      </c>
      <c r="D83" s="447"/>
      <c r="E83" s="446">
        <v>0</v>
      </c>
      <c r="F83" s="448"/>
      <c r="G83" s="449"/>
    </row>
    <row r="84" spans="1:7" ht="21" customHeight="1">
      <c r="A84" s="348">
        <v>2010806</v>
      </c>
      <c r="B84" s="345" t="s">
        <v>251</v>
      </c>
      <c r="C84" s="446">
        <v>0</v>
      </c>
      <c r="D84" s="447"/>
      <c r="E84" s="446">
        <v>0</v>
      </c>
      <c r="F84" s="448"/>
      <c r="G84" s="449"/>
    </row>
    <row r="85" spans="1:7" ht="21" customHeight="1">
      <c r="A85" s="348">
        <v>2010850</v>
      </c>
      <c r="B85" s="345" t="s">
        <v>220</v>
      </c>
      <c r="C85" s="446">
        <v>220</v>
      </c>
      <c r="D85" s="447">
        <v>44</v>
      </c>
      <c r="E85" s="446">
        <v>44</v>
      </c>
      <c r="F85" s="448"/>
      <c r="G85" s="449"/>
    </row>
    <row r="86" spans="1:7" ht="21" customHeight="1">
      <c r="A86" s="348">
        <v>2010899</v>
      </c>
      <c r="B86" s="345" t="s">
        <v>260</v>
      </c>
      <c r="C86" s="446">
        <v>20</v>
      </c>
      <c r="D86" s="447"/>
      <c r="E86" s="446">
        <v>0</v>
      </c>
      <c r="F86" s="448"/>
      <c r="G86" s="449"/>
    </row>
    <row r="87" spans="1:7" ht="21" customHeight="1">
      <c r="A87" s="348">
        <v>20109</v>
      </c>
      <c r="B87" s="344" t="s">
        <v>261</v>
      </c>
      <c r="C87" s="446"/>
      <c r="D87" s="447"/>
      <c r="E87" s="316"/>
      <c r="F87" s="450"/>
      <c r="G87" s="445"/>
    </row>
    <row r="88" spans="1:7" s="34" customFormat="1" ht="21" customHeight="1">
      <c r="A88" s="348">
        <v>2010901</v>
      </c>
      <c r="B88" s="345" t="s">
        <v>211</v>
      </c>
      <c r="C88" s="446"/>
      <c r="D88" s="447"/>
      <c r="E88" s="446">
        <v>0</v>
      </c>
      <c r="F88" s="451"/>
      <c r="G88" s="452"/>
    </row>
    <row r="89" spans="1:7" s="34" customFormat="1" ht="21" customHeight="1">
      <c r="A89" s="348">
        <v>2010902</v>
      </c>
      <c r="B89" s="345" t="s">
        <v>212</v>
      </c>
      <c r="C89" s="446"/>
      <c r="D89" s="447"/>
      <c r="E89" s="446">
        <v>0</v>
      </c>
      <c r="F89" s="448"/>
      <c r="G89" s="449"/>
    </row>
    <row r="90" spans="1:7" ht="21" customHeight="1">
      <c r="A90" s="348">
        <v>2010903</v>
      </c>
      <c r="B90" s="345" t="s">
        <v>213</v>
      </c>
      <c r="C90" s="446"/>
      <c r="D90" s="447"/>
      <c r="E90" s="446">
        <v>0</v>
      </c>
      <c r="F90" s="448"/>
      <c r="G90" s="449"/>
    </row>
    <row r="91" spans="1:7" ht="21" customHeight="1">
      <c r="A91" s="348">
        <v>2010905</v>
      </c>
      <c r="B91" s="345" t="s">
        <v>262</v>
      </c>
      <c r="C91" s="446"/>
      <c r="D91" s="447"/>
      <c r="E91" s="446">
        <v>0</v>
      </c>
      <c r="F91" s="448"/>
      <c r="G91" s="449"/>
    </row>
    <row r="92" spans="1:7" ht="21" customHeight="1">
      <c r="A92" s="348">
        <v>2010907</v>
      </c>
      <c r="B92" s="345" t="s">
        <v>263</v>
      </c>
      <c r="C92" s="446"/>
      <c r="D92" s="447"/>
      <c r="E92" s="446">
        <v>0</v>
      </c>
      <c r="F92" s="448"/>
      <c r="G92" s="449"/>
    </row>
    <row r="93" spans="1:7" ht="21" customHeight="1">
      <c r="A93" s="348">
        <v>2010908</v>
      </c>
      <c r="B93" s="345" t="s">
        <v>251</v>
      </c>
      <c r="C93" s="446"/>
      <c r="D93" s="447"/>
      <c r="E93" s="446">
        <v>0</v>
      </c>
      <c r="F93" s="448"/>
      <c r="G93" s="449"/>
    </row>
    <row r="94" spans="1:7" ht="21" customHeight="1">
      <c r="A94" s="348">
        <v>2010909</v>
      </c>
      <c r="B94" s="345" t="s">
        <v>264</v>
      </c>
      <c r="C94" s="446"/>
      <c r="D94" s="447"/>
      <c r="E94" s="446">
        <v>0</v>
      </c>
      <c r="F94" s="448"/>
      <c r="G94" s="449"/>
    </row>
    <row r="95" spans="1:7" ht="21" customHeight="1">
      <c r="A95" s="348">
        <v>2010910</v>
      </c>
      <c r="B95" s="345" t="s">
        <v>265</v>
      </c>
      <c r="C95" s="446"/>
      <c r="D95" s="447"/>
      <c r="E95" s="446">
        <v>0</v>
      </c>
      <c r="F95" s="448"/>
      <c r="G95" s="449"/>
    </row>
    <row r="96" spans="1:7" ht="21" customHeight="1">
      <c r="A96" s="348">
        <v>2010911</v>
      </c>
      <c r="B96" s="345" t="s">
        <v>266</v>
      </c>
      <c r="C96" s="446"/>
      <c r="D96" s="447"/>
      <c r="E96" s="446">
        <v>0</v>
      </c>
      <c r="F96" s="448"/>
      <c r="G96" s="449"/>
    </row>
    <row r="97" spans="1:7" ht="21" customHeight="1">
      <c r="A97" s="348">
        <v>2010912</v>
      </c>
      <c r="B97" s="345" t="s">
        <v>267</v>
      </c>
      <c r="C97" s="446"/>
      <c r="D97" s="447"/>
      <c r="E97" s="446">
        <v>0</v>
      </c>
      <c r="F97" s="451"/>
      <c r="G97" s="452"/>
    </row>
    <row r="98" spans="1:7" s="34" customFormat="1" ht="21" customHeight="1">
      <c r="A98" s="348">
        <v>2010950</v>
      </c>
      <c r="B98" s="345" t="s">
        <v>220</v>
      </c>
      <c r="C98" s="446"/>
      <c r="D98" s="447"/>
      <c r="E98" s="446">
        <v>0</v>
      </c>
      <c r="F98" s="448"/>
      <c r="G98" s="449"/>
    </row>
    <row r="99" spans="1:7" ht="21" customHeight="1">
      <c r="A99" s="348">
        <v>2010999</v>
      </c>
      <c r="B99" s="345" t="s">
        <v>268</v>
      </c>
      <c r="C99" s="446"/>
      <c r="D99" s="447"/>
      <c r="E99" s="446">
        <v>0</v>
      </c>
      <c r="F99" s="448"/>
      <c r="G99" s="449"/>
    </row>
    <row r="100" spans="1:7" ht="21" customHeight="1">
      <c r="A100" s="348">
        <v>20111</v>
      </c>
      <c r="B100" s="344" t="s">
        <v>269</v>
      </c>
      <c r="C100" s="316">
        <f t="shared" ref="C100:E100" si="9">SUM(C101:C108)</f>
        <v>2059</v>
      </c>
      <c r="D100" s="316">
        <f t="shared" si="9"/>
        <v>2096</v>
      </c>
      <c r="E100" s="316">
        <f t="shared" si="9"/>
        <v>1988</v>
      </c>
      <c r="F100" s="444">
        <f>IFERROR(E100/D100,0)*100</f>
        <v>94.8</v>
      </c>
      <c r="G100" s="445">
        <v>98.4</v>
      </c>
    </row>
    <row r="101" spans="1:7" ht="21" customHeight="1">
      <c r="A101" s="348">
        <v>2011101</v>
      </c>
      <c r="B101" s="345" t="s">
        <v>211</v>
      </c>
      <c r="C101" s="446">
        <v>1074</v>
      </c>
      <c r="D101" s="447">
        <v>1159</v>
      </c>
      <c r="E101" s="446">
        <v>1158</v>
      </c>
      <c r="F101" s="448"/>
      <c r="G101" s="449"/>
    </row>
    <row r="102" spans="1:7" ht="21" customHeight="1">
      <c r="A102" s="348">
        <v>2011102</v>
      </c>
      <c r="B102" s="345" t="s">
        <v>212</v>
      </c>
      <c r="C102" s="446">
        <v>158</v>
      </c>
      <c r="D102" s="447">
        <v>367</v>
      </c>
      <c r="E102" s="446">
        <v>309</v>
      </c>
      <c r="F102" s="448"/>
      <c r="G102" s="449"/>
    </row>
    <row r="103" spans="1:7" ht="21" customHeight="1">
      <c r="A103" s="348">
        <v>2011103</v>
      </c>
      <c r="B103" s="345" t="s">
        <v>213</v>
      </c>
      <c r="C103" s="446">
        <v>140</v>
      </c>
      <c r="D103" s="447">
        <v>142</v>
      </c>
      <c r="E103" s="446">
        <v>141</v>
      </c>
      <c r="F103" s="448"/>
      <c r="G103" s="449"/>
    </row>
    <row r="104" spans="1:7" ht="21" customHeight="1">
      <c r="A104" s="348">
        <v>2011104</v>
      </c>
      <c r="B104" s="345" t="s">
        <v>270</v>
      </c>
      <c r="C104" s="446">
        <v>200</v>
      </c>
      <c r="D104" s="447"/>
      <c r="E104" s="446">
        <v>0</v>
      </c>
      <c r="F104" s="448"/>
      <c r="G104" s="449"/>
    </row>
    <row r="105" spans="1:7" ht="21" customHeight="1">
      <c r="A105" s="348">
        <v>2011105</v>
      </c>
      <c r="B105" s="345" t="s">
        <v>271</v>
      </c>
      <c r="C105" s="446">
        <v>250</v>
      </c>
      <c r="D105" s="447">
        <v>188</v>
      </c>
      <c r="E105" s="446">
        <v>188</v>
      </c>
      <c r="F105" s="448"/>
      <c r="G105" s="449"/>
    </row>
    <row r="106" spans="1:7" ht="21" customHeight="1">
      <c r="A106" s="348">
        <v>2011106</v>
      </c>
      <c r="B106" s="345" t="s">
        <v>272</v>
      </c>
      <c r="C106" s="446">
        <v>120</v>
      </c>
      <c r="D106" s="447">
        <v>120</v>
      </c>
      <c r="E106" s="446">
        <v>119</v>
      </c>
      <c r="F106" s="448"/>
      <c r="G106" s="449"/>
    </row>
    <row r="107" spans="1:7" ht="21" customHeight="1">
      <c r="A107" s="348">
        <v>2011150</v>
      </c>
      <c r="B107" s="345" t="s">
        <v>220</v>
      </c>
      <c r="C107" s="446">
        <v>69</v>
      </c>
      <c r="D107" s="447">
        <v>65</v>
      </c>
      <c r="E107" s="446">
        <v>65</v>
      </c>
      <c r="F107" s="448"/>
      <c r="G107" s="449"/>
    </row>
    <row r="108" spans="1:7" ht="21" customHeight="1">
      <c r="A108" s="348">
        <v>2011199</v>
      </c>
      <c r="B108" s="345" t="s">
        <v>273</v>
      </c>
      <c r="C108" s="446">
        <v>48</v>
      </c>
      <c r="D108" s="447">
        <v>55</v>
      </c>
      <c r="E108" s="446">
        <v>8</v>
      </c>
      <c r="F108" s="448"/>
      <c r="G108" s="449"/>
    </row>
    <row r="109" spans="1:7" s="326" customFormat="1" ht="21" customHeight="1">
      <c r="A109" s="348">
        <v>20113</v>
      </c>
      <c r="B109" s="344" t="s">
        <v>274</v>
      </c>
      <c r="C109" s="316">
        <f t="shared" ref="C109:E109" si="10">SUM(C110:C119)</f>
        <v>2277</v>
      </c>
      <c r="D109" s="316">
        <f t="shared" si="10"/>
        <v>2317</v>
      </c>
      <c r="E109" s="316">
        <f t="shared" si="10"/>
        <v>2070</v>
      </c>
      <c r="F109" s="444">
        <f>IFERROR(E109/D109,0)*100</f>
        <v>89.3</v>
      </c>
      <c r="G109" s="445">
        <v>89.6</v>
      </c>
    </row>
    <row r="110" spans="1:7" ht="21" customHeight="1">
      <c r="A110" s="348">
        <v>2011301</v>
      </c>
      <c r="B110" s="345" t="s">
        <v>211</v>
      </c>
      <c r="C110" s="446">
        <v>589</v>
      </c>
      <c r="D110" s="447">
        <v>630</v>
      </c>
      <c r="E110" s="446">
        <v>625</v>
      </c>
      <c r="F110" s="448"/>
      <c r="G110" s="449"/>
    </row>
    <row r="111" spans="1:7" ht="21" customHeight="1">
      <c r="A111" s="348">
        <v>2011302</v>
      </c>
      <c r="B111" s="345" t="s">
        <v>212</v>
      </c>
      <c r="C111" s="446">
        <v>12</v>
      </c>
      <c r="D111" s="447">
        <v>11</v>
      </c>
      <c r="E111" s="446">
        <v>1</v>
      </c>
      <c r="F111" s="448"/>
      <c r="G111" s="449"/>
    </row>
    <row r="112" spans="1:7" ht="21" customHeight="1">
      <c r="A112" s="348">
        <v>2011303</v>
      </c>
      <c r="B112" s="345" t="s">
        <v>213</v>
      </c>
      <c r="C112" s="446">
        <v>125</v>
      </c>
      <c r="D112" s="447">
        <v>98</v>
      </c>
      <c r="E112" s="446">
        <v>98</v>
      </c>
      <c r="F112" s="448"/>
      <c r="G112" s="449"/>
    </row>
    <row r="113" spans="1:7" ht="21" customHeight="1">
      <c r="A113" s="348">
        <v>2011304</v>
      </c>
      <c r="B113" s="345" t="s">
        <v>275</v>
      </c>
      <c r="C113" s="446">
        <v>0</v>
      </c>
      <c r="D113" s="447"/>
      <c r="E113" s="446">
        <v>0</v>
      </c>
      <c r="F113" s="448"/>
      <c r="G113" s="449"/>
    </row>
    <row r="114" spans="1:7" ht="21" customHeight="1">
      <c r="A114" s="348">
        <v>2011305</v>
      </c>
      <c r="B114" s="345" t="s">
        <v>276</v>
      </c>
      <c r="C114" s="446">
        <v>0</v>
      </c>
      <c r="D114" s="447"/>
      <c r="E114" s="446">
        <v>0</v>
      </c>
      <c r="F114" s="448"/>
      <c r="G114" s="449"/>
    </row>
    <row r="115" spans="1:7" ht="21" customHeight="1">
      <c r="A115" s="348">
        <v>2011306</v>
      </c>
      <c r="B115" s="345" t="s">
        <v>277</v>
      </c>
      <c r="C115" s="446">
        <v>0</v>
      </c>
      <c r="D115" s="447"/>
      <c r="E115" s="446">
        <v>0</v>
      </c>
      <c r="F115" s="448"/>
      <c r="G115" s="449"/>
    </row>
    <row r="116" spans="1:7" ht="21" customHeight="1">
      <c r="A116" s="348">
        <v>2011307</v>
      </c>
      <c r="B116" s="345" t="s">
        <v>278</v>
      </c>
      <c r="C116" s="446">
        <v>0</v>
      </c>
      <c r="D116" s="447"/>
      <c r="E116" s="446">
        <v>0</v>
      </c>
      <c r="F116" s="448"/>
      <c r="G116" s="449"/>
    </row>
    <row r="117" spans="1:7" ht="21" customHeight="1">
      <c r="A117" s="348">
        <v>2011308</v>
      </c>
      <c r="B117" s="345" t="s">
        <v>279</v>
      </c>
      <c r="C117" s="446">
        <v>423</v>
      </c>
      <c r="D117" s="447">
        <v>630</v>
      </c>
      <c r="E117" s="446">
        <v>423</v>
      </c>
      <c r="F117" s="448"/>
      <c r="G117" s="449"/>
    </row>
    <row r="118" spans="1:7" ht="21" customHeight="1">
      <c r="A118" s="348">
        <v>2011350</v>
      </c>
      <c r="B118" s="345" t="s">
        <v>220</v>
      </c>
      <c r="C118" s="446">
        <v>932</v>
      </c>
      <c r="D118" s="447">
        <v>675</v>
      </c>
      <c r="E118" s="446">
        <v>675</v>
      </c>
      <c r="F118" s="448"/>
      <c r="G118" s="449"/>
    </row>
    <row r="119" spans="1:7" ht="21" customHeight="1">
      <c r="A119" s="348">
        <v>2011399</v>
      </c>
      <c r="B119" s="345" t="s">
        <v>280</v>
      </c>
      <c r="C119" s="446">
        <v>196</v>
      </c>
      <c r="D119" s="447">
        <v>273</v>
      </c>
      <c r="E119" s="446">
        <v>248</v>
      </c>
      <c r="F119" s="448"/>
      <c r="G119" s="449"/>
    </row>
    <row r="120" spans="1:7" ht="21" customHeight="1">
      <c r="A120" s="348">
        <v>20114</v>
      </c>
      <c r="B120" s="344" t="s">
        <v>281</v>
      </c>
      <c r="C120" s="453">
        <f>SUM(C121:C131)</f>
        <v>0</v>
      </c>
      <c r="D120" s="453">
        <f>SUM(D121:D131)</f>
        <v>20</v>
      </c>
      <c r="E120" s="453">
        <f t="shared" ref="E120:G120" si="11">SUM(E121:E131)</f>
        <v>0</v>
      </c>
      <c r="F120" s="453">
        <f t="shared" si="11"/>
        <v>0</v>
      </c>
      <c r="G120" s="453">
        <f t="shared" si="11"/>
        <v>0</v>
      </c>
    </row>
    <row r="121" spans="1:7" s="34" customFormat="1" ht="21" customHeight="1">
      <c r="A121" s="348">
        <v>2011401</v>
      </c>
      <c r="B121" s="345" t="s">
        <v>211</v>
      </c>
      <c r="C121" s="446"/>
      <c r="D121" s="447"/>
      <c r="E121" s="446">
        <v>0</v>
      </c>
      <c r="F121" s="448"/>
      <c r="G121" s="449"/>
    </row>
    <row r="122" spans="1:7" ht="21" customHeight="1">
      <c r="A122" s="348">
        <v>2011402</v>
      </c>
      <c r="B122" s="345" t="s">
        <v>212</v>
      </c>
      <c r="C122" s="446"/>
      <c r="D122" s="447"/>
      <c r="E122" s="446">
        <v>0</v>
      </c>
      <c r="F122" s="448"/>
      <c r="G122" s="449"/>
    </row>
    <row r="123" spans="1:7" ht="21" customHeight="1">
      <c r="A123" s="348">
        <v>2011403</v>
      </c>
      <c r="B123" s="345" t="s">
        <v>213</v>
      </c>
      <c r="C123" s="446"/>
      <c r="D123" s="447"/>
      <c r="E123" s="446">
        <v>0</v>
      </c>
      <c r="F123" s="448"/>
      <c r="G123" s="449"/>
    </row>
    <row r="124" spans="1:7" ht="21" customHeight="1">
      <c r="A124" s="348">
        <v>2011404</v>
      </c>
      <c r="B124" s="345" t="s">
        <v>282</v>
      </c>
      <c r="C124" s="446"/>
      <c r="D124" s="447"/>
      <c r="E124" s="446">
        <v>0</v>
      </c>
      <c r="F124" s="448"/>
      <c r="G124" s="449"/>
    </row>
    <row r="125" spans="1:7" ht="21" customHeight="1">
      <c r="A125" s="348">
        <v>2011405</v>
      </c>
      <c r="B125" s="345" t="s">
        <v>283</v>
      </c>
      <c r="C125" s="446"/>
      <c r="D125" s="447"/>
      <c r="E125" s="446">
        <v>0</v>
      </c>
      <c r="F125" s="448"/>
      <c r="G125" s="449"/>
    </row>
    <row r="126" spans="1:7" ht="21" customHeight="1">
      <c r="A126" s="348">
        <v>2011408</v>
      </c>
      <c r="B126" s="345" t="s">
        <v>284</v>
      </c>
      <c r="C126" s="446"/>
      <c r="D126" s="447"/>
      <c r="E126" s="446">
        <v>0</v>
      </c>
      <c r="F126" s="448"/>
      <c r="G126" s="449"/>
    </row>
    <row r="127" spans="1:7" ht="21" customHeight="1">
      <c r="A127" s="348">
        <v>2011409</v>
      </c>
      <c r="B127" s="345" t="s">
        <v>285</v>
      </c>
      <c r="C127" s="446"/>
      <c r="D127" s="447"/>
      <c r="E127" s="446">
        <v>0</v>
      </c>
      <c r="F127" s="448"/>
      <c r="G127" s="449"/>
    </row>
    <row r="128" spans="1:7" s="326" customFormat="1" ht="21" customHeight="1">
      <c r="A128" s="348">
        <v>2011410</v>
      </c>
      <c r="B128" s="345" t="s">
        <v>286</v>
      </c>
      <c r="C128" s="446"/>
      <c r="D128" s="447"/>
      <c r="E128" s="446">
        <v>0</v>
      </c>
      <c r="F128" s="448"/>
      <c r="G128" s="449"/>
    </row>
    <row r="129" spans="1:7" ht="21" customHeight="1">
      <c r="A129" s="348">
        <v>2011411</v>
      </c>
      <c r="B129" s="345" t="s">
        <v>287</v>
      </c>
      <c r="C129" s="446"/>
      <c r="D129" s="447"/>
      <c r="E129" s="446">
        <v>0</v>
      </c>
      <c r="F129" s="448"/>
      <c r="G129" s="449"/>
    </row>
    <row r="130" spans="1:7" ht="21" customHeight="1">
      <c r="A130" s="348">
        <v>2011450</v>
      </c>
      <c r="B130" s="345" t="s">
        <v>220</v>
      </c>
      <c r="C130" s="446"/>
      <c r="D130" s="447"/>
      <c r="E130" s="446">
        <v>0</v>
      </c>
      <c r="F130" s="448"/>
      <c r="G130" s="449"/>
    </row>
    <row r="131" spans="1:7" ht="21" customHeight="1">
      <c r="A131" s="348">
        <v>2011499</v>
      </c>
      <c r="B131" s="345" t="s">
        <v>288</v>
      </c>
      <c r="C131" s="446"/>
      <c r="D131" s="447">
        <v>20</v>
      </c>
      <c r="E131" s="446">
        <v>0</v>
      </c>
      <c r="F131" s="448"/>
      <c r="G131" s="449"/>
    </row>
    <row r="132" spans="1:7" ht="21" customHeight="1">
      <c r="A132" s="348">
        <v>20123</v>
      </c>
      <c r="B132" s="344" t="s">
        <v>289</v>
      </c>
      <c r="C132" s="316">
        <f t="shared" ref="C132:E132" si="12">SUM(C133:C138)</f>
        <v>33</v>
      </c>
      <c r="D132" s="316">
        <f t="shared" si="12"/>
        <v>62</v>
      </c>
      <c r="E132" s="316">
        <f t="shared" si="12"/>
        <v>42</v>
      </c>
      <c r="F132" s="444">
        <f>IFERROR(E132/D132,0)*100</f>
        <v>67.7</v>
      </c>
      <c r="G132" s="445">
        <v>84</v>
      </c>
    </row>
    <row r="133" spans="1:7" ht="21" customHeight="1">
      <c r="A133" s="348">
        <v>2012301</v>
      </c>
      <c r="B133" s="345" t="s">
        <v>211</v>
      </c>
      <c r="C133" s="446">
        <v>0</v>
      </c>
      <c r="D133" s="447">
        <v>0</v>
      </c>
      <c r="E133" s="446">
        <v>0</v>
      </c>
      <c r="F133" s="448"/>
      <c r="G133" s="449"/>
    </row>
    <row r="134" spans="1:7" ht="21" customHeight="1">
      <c r="A134" s="348">
        <v>2012302</v>
      </c>
      <c r="B134" s="345" t="s">
        <v>212</v>
      </c>
      <c r="C134" s="446">
        <v>0</v>
      </c>
      <c r="D134" s="447"/>
      <c r="E134" s="446">
        <v>0</v>
      </c>
      <c r="F134" s="448"/>
      <c r="G134" s="449"/>
    </row>
    <row r="135" spans="1:7" ht="21" customHeight="1">
      <c r="A135" s="348">
        <v>2012303</v>
      </c>
      <c r="B135" s="345" t="s">
        <v>213</v>
      </c>
      <c r="C135" s="446">
        <v>0</v>
      </c>
      <c r="D135" s="447"/>
      <c r="E135" s="446">
        <v>0</v>
      </c>
      <c r="F135" s="451"/>
      <c r="G135" s="452"/>
    </row>
    <row r="136" spans="1:7" s="34" customFormat="1" ht="21" customHeight="1">
      <c r="A136" s="348">
        <v>2012304</v>
      </c>
      <c r="B136" s="345" t="s">
        <v>290</v>
      </c>
      <c r="C136" s="446">
        <v>0</v>
      </c>
      <c r="D136" s="447"/>
      <c r="E136" s="446">
        <v>0</v>
      </c>
      <c r="F136" s="448"/>
      <c r="G136" s="449"/>
    </row>
    <row r="137" spans="1:7" ht="21" customHeight="1">
      <c r="A137" s="348">
        <v>2012350</v>
      </c>
      <c r="B137" s="345" t="s">
        <v>220</v>
      </c>
      <c r="C137" s="446">
        <v>0</v>
      </c>
      <c r="D137" s="447"/>
      <c r="E137" s="446">
        <v>0</v>
      </c>
      <c r="F137" s="448"/>
      <c r="G137" s="449"/>
    </row>
    <row r="138" spans="1:7" ht="21" customHeight="1">
      <c r="A138" s="348">
        <v>2012399</v>
      </c>
      <c r="B138" s="345" t="s">
        <v>291</v>
      </c>
      <c r="C138" s="446">
        <v>33</v>
      </c>
      <c r="D138" s="447">
        <v>62</v>
      </c>
      <c r="E138" s="446">
        <v>42</v>
      </c>
      <c r="F138" s="448"/>
      <c r="G138" s="449"/>
    </row>
    <row r="139" spans="1:7" ht="21" customHeight="1">
      <c r="A139" s="348">
        <v>20125</v>
      </c>
      <c r="B139" s="344" t="s">
        <v>292</v>
      </c>
      <c r="C139" s="316">
        <f t="shared" ref="C139:E139" si="13">SUM(C140:C146)</f>
        <v>108</v>
      </c>
      <c r="D139" s="316">
        <f t="shared" si="13"/>
        <v>108</v>
      </c>
      <c r="E139" s="316">
        <f t="shared" si="13"/>
        <v>78</v>
      </c>
      <c r="F139" s="444">
        <f>IFERROR(E139/D139,0)*100</f>
        <v>72.2</v>
      </c>
      <c r="G139" s="445">
        <v>90.7</v>
      </c>
    </row>
    <row r="140" spans="1:7" ht="21" customHeight="1">
      <c r="A140" s="348">
        <v>2012501</v>
      </c>
      <c r="B140" s="345" t="s">
        <v>211</v>
      </c>
      <c r="C140" s="446">
        <v>103</v>
      </c>
      <c r="D140" s="447">
        <v>104</v>
      </c>
      <c r="E140" s="446">
        <v>74</v>
      </c>
      <c r="F140" s="448"/>
      <c r="G140" s="449"/>
    </row>
    <row r="141" spans="1:7" ht="21" customHeight="1">
      <c r="A141" s="348">
        <v>2012502</v>
      </c>
      <c r="B141" s="345" t="s">
        <v>212</v>
      </c>
      <c r="C141" s="446">
        <v>0</v>
      </c>
      <c r="D141" s="447">
        <v>4</v>
      </c>
      <c r="E141" s="446">
        <v>4</v>
      </c>
      <c r="F141" s="451"/>
      <c r="G141" s="452"/>
    </row>
    <row r="142" spans="1:7" s="34" customFormat="1" ht="21" customHeight="1">
      <c r="A142" s="348">
        <v>2012503</v>
      </c>
      <c r="B142" s="345" t="s">
        <v>213</v>
      </c>
      <c r="C142" s="446">
        <v>0</v>
      </c>
      <c r="D142" s="447"/>
      <c r="E142" s="446">
        <v>0</v>
      </c>
      <c r="F142" s="448"/>
      <c r="G142" s="449"/>
    </row>
    <row r="143" spans="1:7" ht="21" customHeight="1">
      <c r="A143" s="348">
        <v>2012504</v>
      </c>
      <c r="B143" s="345" t="s">
        <v>293</v>
      </c>
      <c r="C143" s="446">
        <v>0</v>
      </c>
      <c r="D143" s="447"/>
      <c r="E143" s="446">
        <v>0</v>
      </c>
      <c r="F143" s="448"/>
      <c r="G143" s="449"/>
    </row>
    <row r="144" spans="1:7" ht="21" customHeight="1">
      <c r="A144" s="348">
        <v>2012505</v>
      </c>
      <c r="B144" s="345" t="s">
        <v>294</v>
      </c>
      <c r="C144" s="446">
        <v>0</v>
      </c>
      <c r="D144" s="447"/>
      <c r="E144" s="446">
        <v>0</v>
      </c>
      <c r="F144" s="448"/>
      <c r="G144" s="449"/>
    </row>
    <row r="145" spans="1:7" ht="21" customHeight="1">
      <c r="A145" s="348">
        <v>2012550</v>
      </c>
      <c r="B145" s="345" t="s">
        <v>220</v>
      </c>
      <c r="C145" s="446">
        <v>0</v>
      </c>
      <c r="D145" s="447"/>
      <c r="E145" s="446">
        <v>0</v>
      </c>
      <c r="F145" s="448"/>
      <c r="G145" s="449"/>
    </row>
    <row r="146" spans="1:7" ht="21" customHeight="1">
      <c r="A146" s="348">
        <v>2012599</v>
      </c>
      <c r="B146" s="345" t="s">
        <v>295</v>
      </c>
      <c r="C146" s="446">
        <v>5</v>
      </c>
      <c r="D146" s="447"/>
      <c r="E146" s="446">
        <v>0</v>
      </c>
      <c r="F146" s="448"/>
      <c r="G146" s="449"/>
    </row>
    <row r="147" spans="1:7" ht="21" customHeight="1">
      <c r="A147" s="348">
        <v>20126</v>
      </c>
      <c r="B147" s="344" t="s">
        <v>296</v>
      </c>
      <c r="C147" s="316">
        <f t="shared" ref="C147:E147" si="14">SUM(C148:C152)</f>
        <v>209</v>
      </c>
      <c r="D147" s="316">
        <f t="shared" si="14"/>
        <v>256</v>
      </c>
      <c r="E147" s="316">
        <f t="shared" si="14"/>
        <v>255</v>
      </c>
      <c r="F147" s="444">
        <f>IFERROR(E147/D147,0)*100</f>
        <v>99.6</v>
      </c>
      <c r="G147" s="445">
        <v>87.6</v>
      </c>
    </row>
    <row r="148" spans="1:7" ht="21" customHeight="1">
      <c r="A148" s="348">
        <v>2012601</v>
      </c>
      <c r="B148" s="345" t="s">
        <v>211</v>
      </c>
      <c r="C148" s="446">
        <v>154</v>
      </c>
      <c r="D148" s="447">
        <v>160</v>
      </c>
      <c r="E148" s="446">
        <v>160</v>
      </c>
      <c r="F148" s="451"/>
      <c r="G148" s="452"/>
    </row>
    <row r="149" spans="1:7" s="34" customFormat="1" ht="21" customHeight="1">
      <c r="A149" s="348">
        <v>2012602</v>
      </c>
      <c r="B149" s="345" t="s">
        <v>212</v>
      </c>
      <c r="C149" s="446">
        <v>0</v>
      </c>
      <c r="D149" s="447">
        <v>0</v>
      </c>
      <c r="E149" s="446">
        <v>0</v>
      </c>
      <c r="F149" s="448"/>
      <c r="G149" s="449"/>
    </row>
    <row r="150" spans="1:7" ht="21" customHeight="1">
      <c r="A150" s="348">
        <v>2012603</v>
      </c>
      <c r="B150" s="345" t="s">
        <v>213</v>
      </c>
      <c r="C150" s="446">
        <v>0</v>
      </c>
      <c r="D150" s="447"/>
      <c r="E150" s="446">
        <v>0</v>
      </c>
      <c r="F150" s="448"/>
      <c r="G150" s="449"/>
    </row>
    <row r="151" spans="1:7" ht="21" customHeight="1">
      <c r="A151" s="348">
        <v>2012604</v>
      </c>
      <c r="B151" s="345" t="s">
        <v>297</v>
      </c>
      <c r="C151" s="446">
        <v>21</v>
      </c>
      <c r="D151" s="447">
        <v>62</v>
      </c>
      <c r="E151" s="446">
        <v>61</v>
      </c>
      <c r="F151" s="448"/>
      <c r="G151" s="449"/>
    </row>
    <row r="152" spans="1:7" ht="21" customHeight="1">
      <c r="A152" s="348">
        <v>2012699</v>
      </c>
      <c r="B152" s="345" t="s">
        <v>298</v>
      </c>
      <c r="C152" s="446">
        <v>34</v>
      </c>
      <c r="D152" s="447">
        <v>34</v>
      </c>
      <c r="E152" s="446">
        <v>34</v>
      </c>
      <c r="F152" s="448"/>
      <c r="G152" s="449"/>
    </row>
    <row r="153" spans="1:7" ht="21" customHeight="1">
      <c r="A153" s="348">
        <v>20128</v>
      </c>
      <c r="B153" s="344" t="s">
        <v>299</v>
      </c>
      <c r="C153" s="316">
        <f t="shared" ref="C153:E153" si="15">SUM(C154:C159)</f>
        <v>55</v>
      </c>
      <c r="D153" s="316">
        <f t="shared" si="15"/>
        <v>68</v>
      </c>
      <c r="E153" s="316">
        <f t="shared" si="15"/>
        <v>68</v>
      </c>
      <c r="F153" s="444">
        <f>IFERROR(E153/D153,0)*100</f>
        <v>100</v>
      </c>
      <c r="G153" s="445">
        <v>107.9</v>
      </c>
    </row>
    <row r="154" spans="1:7" ht="21" customHeight="1">
      <c r="A154" s="348">
        <v>2012801</v>
      </c>
      <c r="B154" s="345" t="s">
        <v>211</v>
      </c>
      <c r="C154" s="446">
        <v>50</v>
      </c>
      <c r="D154" s="447">
        <v>61</v>
      </c>
      <c r="E154" s="446">
        <v>61</v>
      </c>
      <c r="F154" s="448"/>
      <c r="G154" s="449"/>
    </row>
    <row r="155" spans="1:7" ht="21" customHeight="1">
      <c r="A155" s="348">
        <v>2012802</v>
      </c>
      <c r="B155" s="345" t="s">
        <v>212</v>
      </c>
      <c r="C155" s="446">
        <v>0</v>
      </c>
      <c r="D155" s="447">
        <v>7</v>
      </c>
      <c r="E155" s="446">
        <v>7</v>
      </c>
      <c r="F155" s="451"/>
      <c r="G155" s="452"/>
    </row>
    <row r="156" spans="1:7" s="34" customFormat="1" ht="21" customHeight="1">
      <c r="A156" s="348">
        <v>2012803</v>
      </c>
      <c r="B156" s="345" t="s">
        <v>213</v>
      </c>
      <c r="C156" s="446">
        <v>0</v>
      </c>
      <c r="D156" s="447"/>
      <c r="E156" s="446">
        <v>0</v>
      </c>
      <c r="F156" s="448"/>
      <c r="G156" s="449"/>
    </row>
    <row r="157" spans="1:7" ht="21" customHeight="1">
      <c r="A157" s="348">
        <v>2012804</v>
      </c>
      <c r="B157" s="345" t="s">
        <v>225</v>
      </c>
      <c r="C157" s="446">
        <v>0</v>
      </c>
      <c r="D157" s="447"/>
      <c r="E157" s="446">
        <v>0</v>
      </c>
      <c r="F157" s="448"/>
      <c r="G157" s="449"/>
    </row>
    <row r="158" spans="1:7" ht="21" customHeight="1">
      <c r="A158" s="348">
        <v>2012850</v>
      </c>
      <c r="B158" s="345" t="s">
        <v>220</v>
      </c>
      <c r="C158" s="446">
        <v>0</v>
      </c>
      <c r="D158" s="447"/>
      <c r="E158" s="446">
        <v>0</v>
      </c>
      <c r="F158" s="448"/>
      <c r="G158" s="449"/>
    </row>
    <row r="159" spans="1:7" ht="21" customHeight="1">
      <c r="A159" s="348">
        <v>2012899</v>
      </c>
      <c r="B159" s="345" t="s">
        <v>300</v>
      </c>
      <c r="C159" s="446">
        <v>5</v>
      </c>
      <c r="D159" s="447"/>
      <c r="E159" s="446">
        <v>0</v>
      </c>
      <c r="F159" s="448"/>
      <c r="G159" s="449"/>
    </row>
    <row r="160" spans="1:7" ht="21" customHeight="1">
      <c r="A160" s="348">
        <v>20129</v>
      </c>
      <c r="B160" s="344" t="s">
        <v>301</v>
      </c>
      <c r="C160" s="316">
        <f t="shared" ref="C160:E160" si="16">SUM(C161:C166)</f>
        <v>525</v>
      </c>
      <c r="D160" s="316">
        <f t="shared" si="16"/>
        <v>745</v>
      </c>
      <c r="E160" s="316">
        <f t="shared" si="16"/>
        <v>736</v>
      </c>
      <c r="F160" s="444">
        <f>IFERROR(E160/D160,0)*100</f>
        <v>98.8</v>
      </c>
      <c r="G160" s="445">
        <v>111.2</v>
      </c>
    </row>
    <row r="161" spans="1:7" ht="21" customHeight="1">
      <c r="A161" s="348">
        <v>2012901</v>
      </c>
      <c r="B161" s="345" t="s">
        <v>211</v>
      </c>
      <c r="C161" s="446">
        <v>278</v>
      </c>
      <c r="D161" s="447">
        <v>306</v>
      </c>
      <c r="E161" s="446">
        <v>306</v>
      </c>
      <c r="F161" s="448"/>
      <c r="G161" s="449"/>
    </row>
    <row r="162" spans="1:7" ht="21" customHeight="1">
      <c r="A162" s="348">
        <v>2012902</v>
      </c>
      <c r="B162" s="345" t="s">
        <v>212</v>
      </c>
      <c r="C162" s="446">
        <v>0</v>
      </c>
      <c r="D162" s="447">
        <v>5</v>
      </c>
      <c r="E162" s="446">
        <v>5</v>
      </c>
      <c r="F162" s="451"/>
      <c r="G162" s="452"/>
    </row>
    <row r="163" spans="1:7" s="34" customFormat="1" ht="21" customHeight="1">
      <c r="A163" s="348">
        <v>2012903</v>
      </c>
      <c r="B163" s="345" t="s">
        <v>213</v>
      </c>
      <c r="C163" s="446">
        <v>0</v>
      </c>
      <c r="D163" s="447"/>
      <c r="E163" s="446">
        <v>0</v>
      </c>
      <c r="F163" s="448"/>
      <c r="G163" s="449"/>
    </row>
    <row r="164" spans="1:7" ht="21" customHeight="1">
      <c r="A164" s="348">
        <v>2012906</v>
      </c>
      <c r="B164" s="345" t="s">
        <v>302</v>
      </c>
      <c r="C164" s="446">
        <v>0</v>
      </c>
      <c r="D164" s="447">
        <v>0</v>
      </c>
      <c r="E164" s="446">
        <v>0</v>
      </c>
      <c r="F164" s="448"/>
      <c r="G164" s="449"/>
    </row>
    <row r="165" spans="1:7" ht="21" customHeight="1">
      <c r="A165" s="348">
        <v>2012950</v>
      </c>
      <c r="B165" s="345" t="s">
        <v>220</v>
      </c>
      <c r="C165" s="446">
        <v>47</v>
      </c>
      <c r="D165" s="447">
        <v>47</v>
      </c>
      <c r="E165" s="446">
        <v>47</v>
      </c>
      <c r="F165" s="448"/>
      <c r="G165" s="449"/>
    </row>
    <row r="166" spans="1:7" ht="21" customHeight="1">
      <c r="A166" s="348">
        <v>2012999</v>
      </c>
      <c r="B166" s="345" t="s">
        <v>303</v>
      </c>
      <c r="C166" s="446">
        <v>200</v>
      </c>
      <c r="D166" s="447">
        <v>387</v>
      </c>
      <c r="E166" s="446">
        <v>378</v>
      </c>
      <c r="F166" s="448"/>
      <c r="G166" s="449"/>
    </row>
    <row r="167" spans="1:7" ht="21" customHeight="1">
      <c r="A167" s="348">
        <v>20131</v>
      </c>
      <c r="B167" s="344" t="s">
        <v>304</v>
      </c>
      <c r="C167" s="316">
        <f t="shared" ref="C167:E167" si="17">SUM(C168:C173)</f>
        <v>2442</v>
      </c>
      <c r="D167" s="316">
        <f t="shared" si="17"/>
        <v>2437</v>
      </c>
      <c r="E167" s="316">
        <f t="shared" si="17"/>
        <v>2059</v>
      </c>
      <c r="F167" s="444">
        <f>IFERROR(E167/D167,0)*100</f>
        <v>84.5</v>
      </c>
      <c r="G167" s="445">
        <v>82</v>
      </c>
    </row>
    <row r="168" spans="1:7" ht="21" customHeight="1">
      <c r="A168" s="348">
        <v>2013101</v>
      </c>
      <c r="B168" s="345" t="s">
        <v>211</v>
      </c>
      <c r="C168" s="446">
        <v>1315</v>
      </c>
      <c r="D168" s="447">
        <v>1311</v>
      </c>
      <c r="E168" s="446">
        <v>1209</v>
      </c>
      <c r="F168" s="448"/>
      <c r="G168" s="449"/>
    </row>
    <row r="169" spans="1:7" ht="21" customHeight="1">
      <c r="A169" s="348">
        <v>2013102</v>
      </c>
      <c r="B169" s="345" t="s">
        <v>212</v>
      </c>
      <c r="C169" s="446">
        <v>535</v>
      </c>
      <c r="D169" s="447">
        <v>636</v>
      </c>
      <c r="E169" s="446">
        <v>456</v>
      </c>
      <c r="F169" s="451"/>
      <c r="G169" s="452"/>
    </row>
    <row r="170" spans="1:7" s="34" customFormat="1" ht="21" customHeight="1">
      <c r="A170" s="348">
        <v>2013103</v>
      </c>
      <c r="B170" s="345" t="s">
        <v>213</v>
      </c>
      <c r="C170" s="446">
        <v>0</v>
      </c>
      <c r="D170" s="447"/>
      <c r="E170" s="446">
        <v>0</v>
      </c>
      <c r="F170" s="448"/>
      <c r="G170" s="449"/>
    </row>
    <row r="171" spans="1:7" ht="21" customHeight="1">
      <c r="A171" s="348">
        <v>2013105</v>
      </c>
      <c r="B171" s="345" t="s">
        <v>305</v>
      </c>
      <c r="C171" s="446">
        <v>53</v>
      </c>
      <c r="D171" s="447">
        <v>110</v>
      </c>
      <c r="E171" s="446">
        <v>15</v>
      </c>
      <c r="F171" s="448"/>
      <c r="G171" s="449"/>
    </row>
    <row r="172" spans="1:7" ht="21" customHeight="1">
      <c r="A172" s="348">
        <v>2013150</v>
      </c>
      <c r="B172" s="345" t="s">
        <v>220</v>
      </c>
      <c r="C172" s="446">
        <v>398</v>
      </c>
      <c r="D172" s="447">
        <v>380</v>
      </c>
      <c r="E172" s="446">
        <v>379</v>
      </c>
      <c r="F172" s="448"/>
      <c r="G172" s="449"/>
    </row>
    <row r="173" spans="1:7" ht="21" customHeight="1">
      <c r="A173" s="348">
        <v>2013199</v>
      </c>
      <c r="B173" s="345" t="s">
        <v>306</v>
      </c>
      <c r="C173" s="446">
        <v>141</v>
      </c>
      <c r="D173" s="447">
        <v>0</v>
      </c>
      <c r="E173" s="446">
        <v>0</v>
      </c>
      <c r="F173" s="448"/>
      <c r="G173" s="449"/>
    </row>
    <row r="174" spans="1:7" ht="21" customHeight="1">
      <c r="A174" s="348">
        <v>20132</v>
      </c>
      <c r="B174" s="344" t="s">
        <v>307</v>
      </c>
      <c r="C174" s="316">
        <f t="shared" ref="C174:E174" si="18">SUM(C175:C180)</f>
        <v>1418</v>
      </c>
      <c r="D174" s="316">
        <f t="shared" si="18"/>
        <v>1557</v>
      </c>
      <c r="E174" s="316">
        <f t="shared" si="18"/>
        <v>1039</v>
      </c>
      <c r="F174" s="444">
        <f>IFERROR(E174/D174,0)*100</f>
        <v>66.7</v>
      </c>
      <c r="G174" s="445">
        <v>100.8</v>
      </c>
    </row>
    <row r="175" spans="1:7" ht="21" customHeight="1">
      <c r="A175" s="348">
        <v>2013201</v>
      </c>
      <c r="B175" s="345" t="s">
        <v>211</v>
      </c>
      <c r="C175" s="446">
        <v>440</v>
      </c>
      <c r="D175" s="447">
        <v>465</v>
      </c>
      <c r="E175" s="446">
        <v>461</v>
      </c>
      <c r="F175" s="448"/>
      <c r="G175" s="449"/>
    </row>
    <row r="176" spans="1:7" ht="21" customHeight="1">
      <c r="A176" s="348">
        <v>2013202</v>
      </c>
      <c r="B176" s="345" t="s">
        <v>212</v>
      </c>
      <c r="C176" s="446">
        <v>757</v>
      </c>
      <c r="D176" s="447">
        <v>749</v>
      </c>
      <c r="E176" s="446">
        <v>346</v>
      </c>
      <c r="F176" s="451"/>
      <c r="G176" s="452"/>
    </row>
    <row r="177" spans="1:7" s="34" customFormat="1" ht="21" customHeight="1">
      <c r="A177" s="348">
        <v>2013203</v>
      </c>
      <c r="B177" s="345" t="s">
        <v>213</v>
      </c>
      <c r="C177" s="446">
        <v>0</v>
      </c>
      <c r="D177" s="447"/>
      <c r="E177" s="446">
        <v>0</v>
      </c>
      <c r="F177" s="448"/>
      <c r="G177" s="449"/>
    </row>
    <row r="178" spans="1:7" ht="21" customHeight="1">
      <c r="A178" s="348">
        <v>2013204</v>
      </c>
      <c r="B178" s="345" t="s">
        <v>308</v>
      </c>
      <c r="C178" s="446">
        <v>0</v>
      </c>
      <c r="D178" s="447"/>
      <c r="E178" s="446">
        <v>0</v>
      </c>
      <c r="F178" s="448"/>
      <c r="G178" s="449"/>
    </row>
    <row r="179" spans="1:7" ht="21" customHeight="1">
      <c r="A179" s="348">
        <v>2013250</v>
      </c>
      <c r="B179" s="345" t="s">
        <v>220</v>
      </c>
      <c r="C179" s="446">
        <v>124</v>
      </c>
      <c r="D179" s="447">
        <v>163</v>
      </c>
      <c r="E179" s="446">
        <v>163</v>
      </c>
      <c r="F179" s="448"/>
      <c r="G179" s="449"/>
    </row>
    <row r="180" spans="1:7" ht="21" customHeight="1">
      <c r="A180" s="348">
        <v>2013299</v>
      </c>
      <c r="B180" s="345" t="s">
        <v>309</v>
      </c>
      <c r="C180" s="446">
        <v>97</v>
      </c>
      <c r="D180" s="447">
        <v>180</v>
      </c>
      <c r="E180" s="446">
        <v>69</v>
      </c>
      <c r="F180" s="448"/>
      <c r="G180" s="449"/>
    </row>
    <row r="181" spans="1:7" ht="21" customHeight="1">
      <c r="A181" s="348">
        <v>20133</v>
      </c>
      <c r="B181" s="344" t="s">
        <v>310</v>
      </c>
      <c r="C181" s="316">
        <f t="shared" ref="C181:E181" si="19">SUM(C182:C187)</f>
        <v>750</v>
      </c>
      <c r="D181" s="316">
        <f t="shared" si="19"/>
        <v>750</v>
      </c>
      <c r="E181" s="316">
        <f t="shared" si="19"/>
        <v>725</v>
      </c>
      <c r="F181" s="444">
        <f>IFERROR(E181/D181,0)*100</f>
        <v>96.7</v>
      </c>
      <c r="G181" s="445">
        <v>78.099999999999994</v>
      </c>
    </row>
    <row r="182" spans="1:7" ht="21" customHeight="1">
      <c r="A182" s="348">
        <v>2013301</v>
      </c>
      <c r="B182" s="345" t="s">
        <v>211</v>
      </c>
      <c r="C182" s="446">
        <v>712</v>
      </c>
      <c r="D182" s="447">
        <v>626</v>
      </c>
      <c r="E182" s="446">
        <v>611</v>
      </c>
      <c r="F182" s="448"/>
      <c r="G182" s="449"/>
    </row>
    <row r="183" spans="1:7" ht="21" customHeight="1">
      <c r="A183" s="348">
        <v>2013302</v>
      </c>
      <c r="B183" s="345" t="s">
        <v>212</v>
      </c>
      <c r="C183" s="446">
        <v>0</v>
      </c>
      <c r="D183" s="447"/>
      <c r="E183" s="446">
        <v>0</v>
      </c>
      <c r="F183" s="448"/>
      <c r="G183" s="449"/>
    </row>
    <row r="184" spans="1:7" ht="21" customHeight="1">
      <c r="A184" s="348">
        <v>2013303</v>
      </c>
      <c r="B184" s="345" t="s">
        <v>213</v>
      </c>
      <c r="C184" s="446">
        <v>0</v>
      </c>
      <c r="D184" s="447"/>
      <c r="E184" s="446">
        <v>0</v>
      </c>
      <c r="F184" s="451"/>
      <c r="G184" s="452"/>
    </row>
    <row r="185" spans="1:7" s="34" customFormat="1" ht="21" customHeight="1">
      <c r="A185" s="348">
        <v>2013304</v>
      </c>
      <c r="B185" s="345" t="s">
        <v>311</v>
      </c>
      <c r="C185" s="446">
        <v>8</v>
      </c>
      <c r="D185" s="447">
        <v>8</v>
      </c>
      <c r="E185" s="446">
        <v>8</v>
      </c>
      <c r="F185" s="448"/>
      <c r="G185" s="449"/>
    </row>
    <row r="186" spans="1:7" ht="21" customHeight="1">
      <c r="A186" s="348">
        <v>2013350</v>
      </c>
      <c r="B186" s="345" t="s">
        <v>220</v>
      </c>
      <c r="C186" s="446">
        <v>0</v>
      </c>
      <c r="D186" s="447">
        <v>40</v>
      </c>
      <c r="E186" s="446">
        <v>40</v>
      </c>
      <c r="F186" s="448"/>
      <c r="G186" s="449"/>
    </row>
    <row r="187" spans="1:7" ht="21" customHeight="1">
      <c r="A187" s="348">
        <v>2013399</v>
      </c>
      <c r="B187" s="345" t="s">
        <v>312</v>
      </c>
      <c r="C187" s="446">
        <v>30</v>
      </c>
      <c r="D187" s="447">
        <v>76</v>
      </c>
      <c r="E187" s="446">
        <v>66</v>
      </c>
      <c r="F187" s="448"/>
      <c r="G187" s="449"/>
    </row>
    <row r="188" spans="1:7" ht="21" customHeight="1">
      <c r="A188" s="348">
        <v>20134</v>
      </c>
      <c r="B188" s="344" t="s">
        <v>313</v>
      </c>
      <c r="C188" s="316">
        <f t="shared" ref="C188:E188" si="20">SUM(C189:C195)</f>
        <v>281</v>
      </c>
      <c r="D188" s="316">
        <f t="shared" si="20"/>
        <v>281</v>
      </c>
      <c r="E188" s="316">
        <f t="shared" si="20"/>
        <v>252</v>
      </c>
      <c r="F188" s="444">
        <f>IFERROR(E188/D188,0)*100</f>
        <v>89.7</v>
      </c>
      <c r="G188" s="445">
        <v>91.3</v>
      </c>
    </row>
    <row r="189" spans="1:7" ht="21" customHeight="1">
      <c r="A189" s="348">
        <v>2013401</v>
      </c>
      <c r="B189" s="345" t="s">
        <v>211</v>
      </c>
      <c r="C189" s="446">
        <v>155</v>
      </c>
      <c r="D189" s="447">
        <v>204</v>
      </c>
      <c r="E189" s="446">
        <v>196</v>
      </c>
      <c r="F189" s="448"/>
      <c r="G189" s="449"/>
    </row>
    <row r="190" spans="1:7" ht="21" customHeight="1">
      <c r="A190" s="348">
        <v>2013402</v>
      </c>
      <c r="B190" s="345" t="s">
        <v>212</v>
      </c>
      <c r="C190" s="446">
        <v>10</v>
      </c>
      <c r="D190" s="447">
        <v>10</v>
      </c>
      <c r="E190" s="446">
        <v>0</v>
      </c>
      <c r="F190" s="451"/>
      <c r="G190" s="452"/>
    </row>
    <row r="191" spans="1:7" s="34" customFormat="1" ht="21" customHeight="1">
      <c r="A191" s="348">
        <v>2013403</v>
      </c>
      <c r="B191" s="345" t="s">
        <v>213</v>
      </c>
      <c r="C191" s="446">
        <v>0</v>
      </c>
      <c r="D191" s="447"/>
      <c r="E191" s="446">
        <v>0</v>
      </c>
      <c r="F191" s="448"/>
      <c r="G191" s="449"/>
    </row>
    <row r="192" spans="1:7" ht="21" customHeight="1">
      <c r="A192" s="348">
        <v>2013404</v>
      </c>
      <c r="B192" s="345" t="s">
        <v>314</v>
      </c>
      <c r="C192" s="446">
        <v>25</v>
      </c>
      <c r="D192" s="447">
        <v>23</v>
      </c>
      <c r="E192" s="446">
        <v>22</v>
      </c>
      <c r="F192" s="448"/>
      <c r="G192" s="449"/>
    </row>
    <row r="193" spans="1:7" ht="21" customHeight="1">
      <c r="A193" s="348">
        <v>2013405</v>
      </c>
      <c r="B193" s="345" t="s">
        <v>315</v>
      </c>
      <c r="C193" s="446">
        <v>0</v>
      </c>
      <c r="D193" s="447"/>
      <c r="E193" s="446">
        <v>0</v>
      </c>
      <c r="F193" s="448"/>
      <c r="G193" s="449"/>
    </row>
    <row r="194" spans="1:7" ht="21" customHeight="1">
      <c r="A194" s="348">
        <v>2013450</v>
      </c>
      <c r="B194" s="345" t="s">
        <v>220</v>
      </c>
      <c r="C194" s="446">
        <v>0</v>
      </c>
      <c r="D194" s="447"/>
      <c r="E194" s="446">
        <v>0</v>
      </c>
      <c r="F194" s="448"/>
      <c r="G194" s="449"/>
    </row>
    <row r="195" spans="1:7" ht="21" customHeight="1">
      <c r="A195" s="348">
        <v>2013499</v>
      </c>
      <c r="B195" s="345" t="s">
        <v>316</v>
      </c>
      <c r="C195" s="446">
        <v>91</v>
      </c>
      <c r="D195" s="447">
        <v>44</v>
      </c>
      <c r="E195" s="446">
        <v>34</v>
      </c>
      <c r="F195" s="448"/>
      <c r="G195" s="449"/>
    </row>
    <row r="196" spans="1:7" ht="21" customHeight="1">
      <c r="A196" s="348">
        <v>20135</v>
      </c>
      <c r="B196" s="344" t="s">
        <v>317</v>
      </c>
      <c r="C196" s="446"/>
      <c r="D196" s="447"/>
      <c r="E196" s="446">
        <v>0</v>
      </c>
      <c r="F196" s="444">
        <f>IFERROR(E196/D196,0)*100</f>
        <v>0</v>
      </c>
      <c r="G196" s="445"/>
    </row>
    <row r="197" spans="1:7" s="34" customFormat="1" ht="21" customHeight="1">
      <c r="A197" s="348">
        <v>2013501</v>
      </c>
      <c r="B197" s="345" t="s">
        <v>211</v>
      </c>
      <c r="C197" s="446"/>
      <c r="D197" s="447"/>
      <c r="E197" s="446">
        <v>0</v>
      </c>
      <c r="F197" s="448"/>
      <c r="G197" s="449"/>
    </row>
    <row r="198" spans="1:7" s="326" customFormat="1" ht="21" customHeight="1">
      <c r="A198" s="348">
        <v>2013502</v>
      </c>
      <c r="B198" s="345" t="s">
        <v>212</v>
      </c>
      <c r="C198" s="446"/>
      <c r="D198" s="447"/>
      <c r="E198" s="446">
        <v>0</v>
      </c>
      <c r="F198" s="448"/>
      <c r="G198" s="449"/>
    </row>
    <row r="199" spans="1:7" s="326" customFormat="1" ht="21" customHeight="1">
      <c r="A199" s="348">
        <v>2013503</v>
      </c>
      <c r="B199" s="345" t="s">
        <v>213</v>
      </c>
      <c r="C199" s="446"/>
      <c r="D199" s="447"/>
      <c r="E199" s="446">
        <v>0</v>
      </c>
      <c r="F199" s="448"/>
      <c r="G199" s="449"/>
    </row>
    <row r="200" spans="1:7" s="326" customFormat="1" ht="21" customHeight="1">
      <c r="A200" s="348">
        <v>2013550</v>
      </c>
      <c r="B200" s="345" t="s">
        <v>220</v>
      </c>
      <c r="C200" s="446"/>
      <c r="D200" s="447"/>
      <c r="E200" s="446">
        <v>0</v>
      </c>
      <c r="F200" s="448"/>
      <c r="G200" s="449"/>
    </row>
    <row r="201" spans="1:7" s="326" customFormat="1" ht="21" customHeight="1">
      <c r="A201" s="348">
        <v>2013599</v>
      </c>
      <c r="B201" s="345" t="s">
        <v>318</v>
      </c>
      <c r="C201" s="446"/>
      <c r="D201" s="447"/>
      <c r="E201" s="446">
        <v>0</v>
      </c>
      <c r="F201" s="448"/>
      <c r="G201" s="449"/>
    </row>
    <row r="202" spans="1:7" s="326" customFormat="1" ht="21" customHeight="1">
      <c r="A202" s="348">
        <v>20136</v>
      </c>
      <c r="B202" s="344" t="s">
        <v>319</v>
      </c>
      <c r="C202" s="316">
        <f t="shared" ref="C202:E202" si="21">SUM(C203:C207)</f>
        <v>84</v>
      </c>
      <c r="D202" s="316">
        <f t="shared" si="21"/>
        <v>84</v>
      </c>
      <c r="E202" s="316">
        <f t="shared" si="21"/>
        <v>65</v>
      </c>
      <c r="F202" s="444">
        <f>IFERROR(E202/D202,0)*100</f>
        <v>77.400000000000006</v>
      </c>
      <c r="G202" s="445">
        <v>104.8</v>
      </c>
    </row>
    <row r="203" spans="1:7" s="326" customFormat="1" ht="21" customHeight="1">
      <c r="A203" s="348">
        <v>2013601</v>
      </c>
      <c r="B203" s="345" t="s">
        <v>211</v>
      </c>
      <c r="C203" s="446">
        <v>64</v>
      </c>
      <c r="D203" s="447">
        <v>55</v>
      </c>
      <c r="E203" s="446">
        <v>45</v>
      </c>
      <c r="F203" s="451"/>
      <c r="G203" s="452"/>
    </row>
    <row r="204" spans="1:7" s="34" customFormat="1" ht="21" customHeight="1">
      <c r="A204" s="348">
        <v>2013602</v>
      </c>
      <c r="B204" s="345" t="s">
        <v>212</v>
      </c>
      <c r="C204" s="446">
        <v>20</v>
      </c>
      <c r="D204" s="447">
        <v>29</v>
      </c>
      <c r="E204" s="446">
        <v>20</v>
      </c>
      <c r="F204" s="448"/>
      <c r="G204" s="449"/>
    </row>
    <row r="205" spans="1:7" ht="21" customHeight="1">
      <c r="A205" s="348">
        <v>2013603</v>
      </c>
      <c r="B205" s="345" t="s">
        <v>213</v>
      </c>
      <c r="C205" s="446">
        <v>0</v>
      </c>
      <c r="D205" s="447"/>
      <c r="E205" s="446">
        <v>0</v>
      </c>
      <c r="F205" s="448"/>
      <c r="G205" s="449"/>
    </row>
    <row r="206" spans="1:7" ht="21" customHeight="1">
      <c r="A206" s="348">
        <v>2013650</v>
      </c>
      <c r="B206" s="345" t="s">
        <v>220</v>
      </c>
      <c r="C206" s="446">
        <v>0</v>
      </c>
      <c r="D206" s="447"/>
      <c r="E206" s="446">
        <v>0</v>
      </c>
      <c r="F206" s="448"/>
      <c r="G206" s="449"/>
    </row>
    <row r="207" spans="1:7" ht="21" customHeight="1">
      <c r="A207" s="348">
        <v>2013699</v>
      </c>
      <c r="B207" s="345" t="s">
        <v>320</v>
      </c>
      <c r="C207" s="446">
        <v>0</v>
      </c>
      <c r="D207" s="447"/>
      <c r="E207" s="446">
        <v>0</v>
      </c>
      <c r="F207" s="448"/>
      <c r="G207" s="449"/>
    </row>
    <row r="208" spans="1:7" ht="21" customHeight="1">
      <c r="A208" s="348">
        <v>20137</v>
      </c>
      <c r="B208" s="344" t="s">
        <v>321</v>
      </c>
      <c r="C208" s="316">
        <f t="shared" ref="C208" si="22">SUM(C209:C214)</f>
        <v>0</v>
      </c>
      <c r="D208" s="316">
        <f t="shared" ref="D208:E208" si="23">SUM(D209:D214)</f>
        <v>0</v>
      </c>
      <c r="E208" s="316">
        <f t="shared" si="23"/>
        <v>0</v>
      </c>
      <c r="F208" s="444">
        <f t="shared" ref="F208" si="24">IFERROR(E208/D208,0)*100</f>
        <v>0</v>
      </c>
      <c r="G208" s="445"/>
    </row>
    <row r="209" spans="1:7" ht="21" customHeight="1">
      <c r="A209" s="348">
        <v>2013701</v>
      </c>
      <c r="B209" s="345" t="s">
        <v>322</v>
      </c>
      <c r="C209" s="446"/>
      <c r="D209" s="447"/>
      <c r="E209" s="446">
        <v>0</v>
      </c>
      <c r="F209" s="444"/>
      <c r="G209" s="449"/>
    </row>
    <row r="210" spans="1:7" ht="21" customHeight="1">
      <c r="A210" s="348">
        <v>2013702</v>
      </c>
      <c r="B210" s="345" t="s">
        <v>212</v>
      </c>
      <c r="C210" s="446"/>
      <c r="D210" s="447"/>
      <c r="E210" s="446">
        <v>0</v>
      </c>
      <c r="F210" s="444"/>
      <c r="G210" s="449"/>
    </row>
    <row r="211" spans="1:7" ht="21" customHeight="1">
      <c r="A211" s="348">
        <v>2013703</v>
      </c>
      <c r="B211" s="345" t="s">
        <v>213</v>
      </c>
      <c r="C211" s="446"/>
      <c r="D211" s="447"/>
      <c r="E211" s="446">
        <v>0</v>
      </c>
      <c r="F211" s="444"/>
      <c r="G211" s="449"/>
    </row>
    <row r="212" spans="1:7" ht="21" customHeight="1">
      <c r="A212" s="348">
        <v>2013704</v>
      </c>
      <c r="B212" s="345" t="s">
        <v>323</v>
      </c>
      <c r="C212" s="446"/>
      <c r="D212" s="447"/>
      <c r="E212" s="446">
        <v>0</v>
      </c>
      <c r="F212" s="444"/>
      <c r="G212" s="449"/>
    </row>
    <row r="213" spans="1:7" ht="21" customHeight="1">
      <c r="A213" s="348">
        <v>2013750</v>
      </c>
      <c r="B213" s="345" t="s">
        <v>220</v>
      </c>
      <c r="C213" s="446"/>
      <c r="D213" s="447"/>
      <c r="E213" s="446">
        <v>0</v>
      </c>
      <c r="F213" s="444"/>
      <c r="G213" s="449"/>
    </row>
    <row r="214" spans="1:7" ht="21" customHeight="1">
      <c r="A214" s="348">
        <v>2013799</v>
      </c>
      <c r="B214" s="345" t="s">
        <v>324</v>
      </c>
      <c r="C214" s="446"/>
      <c r="D214" s="447"/>
      <c r="E214" s="446">
        <v>0</v>
      </c>
      <c r="F214" s="444"/>
      <c r="G214" s="449"/>
    </row>
    <row r="215" spans="1:7" ht="21" customHeight="1">
      <c r="A215" s="348">
        <v>20138</v>
      </c>
      <c r="B215" s="344" t="s">
        <v>325</v>
      </c>
      <c r="C215" s="316">
        <f t="shared" ref="C215:E215" si="25">SUM(C216:C229)</f>
        <v>2875</v>
      </c>
      <c r="D215" s="316">
        <f t="shared" si="25"/>
        <v>2872</v>
      </c>
      <c r="E215" s="316">
        <f t="shared" si="25"/>
        <v>2672</v>
      </c>
      <c r="F215" s="444">
        <f>IFERROR(E215/D215,0)*100</f>
        <v>93</v>
      </c>
      <c r="G215" s="445">
        <v>101.4</v>
      </c>
    </row>
    <row r="216" spans="1:7" ht="21" customHeight="1">
      <c r="A216" s="348">
        <v>2013801</v>
      </c>
      <c r="B216" s="345" t="s">
        <v>211</v>
      </c>
      <c r="C216" s="446">
        <v>2158</v>
      </c>
      <c r="D216" s="447">
        <v>2065</v>
      </c>
      <c r="E216" s="446">
        <v>1988</v>
      </c>
      <c r="F216" s="448"/>
      <c r="G216" s="449"/>
    </row>
    <row r="217" spans="1:7" ht="21" customHeight="1">
      <c r="A217" s="348">
        <v>2013802</v>
      </c>
      <c r="B217" s="345" t="s">
        <v>212</v>
      </c>
      <c r="C217" s="446">
        <v>87</v>
      </c>
      <c r="D217" s="447">
        <v>97</v>
      </c>
      <c r="E217" s="446">
        <v>85</v>
      </c>
      <c r="F217" s="448"/>
      <c r="G217" s="449"/>
    </row>
    <row r="218" spans="1:7" ht="21" customHeight="1">
      <c r="A218" s="348">
        <v>2013803</v>
      </c>
      <c r="B218" s="345" t="s">
        <v>326</v>
      </c>
      <c r="C218" s="446">
        <v>0</v>
      </c>
      <c r="D218" s="447"/>
      <c r="E218" s="446">
        <v>0</v>
      </c>
      <c r="F218" s="451"/>
      <c r="G218" s="452"/>
    </row>
    <row r="219" spans="1:7" s="34" customFormat="1" ht="21" customHeight="1">
      <c r="A219" s="348">
        <v>2013804</v>
      </c>
      <c r="B219" s="345" t="s">
        <v>327</v>
      </c>
      <c r="C219" s="446">
        <v>8</v>
      </c>
      <c r="D219" s="447">
        <v>10</v>
      </c>
      <c r="E219" s="446">
        <v>3</v>
      </c>
      <c r="F219" s="448"/>
      <c r="G219" s="449"/>
    </row>
    <row r="220" spans="1:7" ht="21" customHeight="1">
      <c r="A220" s="348">
        <v>2013805</v>
      </c>
      <c r="B220" s="345" t="s">
        <v>328</v>
      </c>
      <c r="C220" s="446">
        <v>5</v>
      </c>
      <c r="D220" s="447">
        <v>15</v>
      </c>
      <c r="E220" s="446">
        <v>9</v>
      </c>
      <c r="F220" s="448"/>
      <c r="G220" s="449"/>
    </row>
    <row r="221" spans="1:7" ht="21" customHeight="1">
      <c r="A221" s="348">
        <v>2013808</v>
      </c>
      <c r="B221" s="345" t="s">
        <v>251</v>
      </c>
      <c r="C221" s="446">
        <v>15</v>
      </c>
      <c r="D221" s="447">
        <v>15</v>
      </c>
      <c r="E221" s="446">
        <v>0</v>
      </c>
      <c r="F221" s="451"/>
      <c r="G221" s="452">
        <v>0</v>
      </c>
    </row>
    <row r="222" spans="1:7" s="34" customFormat="1" ht="21" customHeight="1">
      <c r="A222" s="348">
        <v>2013810</v>
      </c>
      <c r="B222" s="345" t="s">
        <v>329</v>
      </c>
      <c r="C222" s="446">
        <v>47</v>
      </c>
      <c r="D222" s="447">
        <v>16</v>
      </c>
      <c r="E222" s="446">
        <v>4</v>
      </c>
      <c r="F222" s="451"/>
      <c r="G222" s="452"/>
    </row>
    <row r="223" spans="1:7" s="34" customFormat="1" ht="21" customHeight="1">
      <c r="A223" s="348">
        <v>2013812</v>
      </c>
      <c r="B223" s="345" t="s">
        <v>330</v>
      </c>
      <c r="C223" s="446">
        <v>0</v>
      </c>
      <c r="D223" s="447"/>
      <c r="E223" s="446">
        <v>0</v>
      </c>
      <c r="F223" s="451"/>
      <c r="G223" s="452"/>
    </row>
    <row r="224" spans="1:7" s="34" customFormat="1" ht="21" customHeight="1">
      <c r="A224" s="348">
        <v>2013813</v>
      </c>
      <c r="B224" s="345" t="s">
        <v>331</v>
      </c>
      <c r="C224" s="446">
        <v>0</v>
      </c>
      <c r="D224" s="447"/>
      <c r="E224" s="446">
        <v>0</v>
      </c>
      <c r="F224" s="451"/>
      <c r="G224" s="452"/>
    </row>
    <row r="225" spans="1:7" s="34" customFormat="1" ht="21" customHeight="1">
      <c r="A225" s="348">
        <v>2013814</v>
      </c>
      <c r="B225" s="345" t="s">
        <v>332</v>
      </c>
      <c r="C225" s="446">
        <v>0</v>
      </c>
      <c r="D225" s="447"/>
      <c r="E225" s="446">
        <v>0</v>
      </c>
      <c r="F225" s="451"/>
      <c r="G225" s="452"/>
    </row>
    <row r="226" spans="1:7" s="34" customFormat="1" ht="21" customHeight="1">
      <c r="A226" s="348">
        <v>2013815</v>
      </c>
      <c r="B226" s="345" t="s">
        <v>333</v>
      </c>
      <c r="C226" s="446">
        <v>10</v>
      </c>
      <c r="D226" s="447"/>
      <c r="E226" s="446">
        <v>0</v>
      </c>
      <c r="F226" s="451"/>
      <c r="G226" s="452"/>
    </row>
    <row r="227" spans="1:7" s="34" customFormat="1" ht="21" customHeight="1">
      <c r="A227" s="348">
        <v>2013816</v>
      </c>
      <c r="B227" s="345" t="s">
        <v>334</v>
      </c>
      <c r="C227" s="446">
        <v>20</v>
      </c>
      <c r="D227" s="447">
        <v>29</v>
      </c>
      <c r="E227" s="446">
        <v>1</v>
      </c>
      <c r="F227" s="451"/>
      <c r="G227" s="452"/>
    </row>
    <row r="228" spans="1:7" s="34" customFormat="1" ht="21" customHeight="1">
      <c r="A228" s="348">
        <v>2013850</v>
      </c>
      <c r="B228" s="345" t="s">
        <v>220</v>
      </c>
      <c r="C228" s="446">
        <v>471</v>
      </c>
      <c r="D228" s="447">
        <v>570</v>
      </c>
      <c r="E228" s="446">
        <v>570</v>
      </c>
      <c r="F228" s="451"/>
      <c r="G228" s="452"/>
    </row>
    <row r="229" spans="1:7" s="34" customFormat="1" ht="21" customHeight="1">
      <c r="A229" s="348">
        <v>2013899</v>
      </c>
      <c r="B229" s="345" t="s">
        <v>335</v>
      </c>
      <c r="C229" s="446">
        <v>54</v>
      </c>
      <c r="D229" s="447">
        <v>55</v>
      </c>
      <c r="E229" s="446">
        <v>12</v>
      </c>
      <c r="F229" s="451"/>
      <c r="G229" s="452"/>
    </row>
    <row r="230" spans="1:7" s="34" customFormat="1" ht="21" customHeight="1">
      <c r="A230" s="348">
        <v>20139</v>
      </c>
      <c r="B230" s="344" t="s">
        <v>336</v>
      </c>
      <c r="C230" s="311">
        <f t="shared" ref="C230" si="26">SUM(C231:C236)</f>
        <v>0</v>
      </c>
      <c r="D230" s="311">
        <f t="shared" ref="D230:E230" si="27">SUM(D231:D236)</f>
        <v>126</v>
      </c>
      <c r="E230" s="311">
        <f t="shared" si="27"/>
        <v>122</v>
      </c>
      <c r="F230" s="444">
        <f t="shared" ref="F230" si="28">IFERROR(E230/D230,0)*100</f>
        <v>96.8</v>
      </c>
      <c r="G230" s="445"/>
    </row>
    <row r="231" spans="1:7" s="34" customFormat="1" ht="21" customHeight="1">
      <c r="A231" s="348">
        <v>2013901</v>
      </c>
      <c r="B231" s="345" t="s">
        <v>211</v>
      </c>
      <c r="C231" s="446"/>
      <c r="D231" s="447">
        <v>61</v>
      </c>
      <c r="E231" s="446">
        <v>61</v>
      </c>
      <c r="F231" s="444"/>
      <c r="G231" s="452"/>
    </row>
    <row r="232" spans="1:7" s="34" customFormat="1" ht="21" customHeight="1">
      <c r="A232" s="348">
        <v>2013902</v>
      </c>
      <c r="B232" s="345" t="s">
        <v>212</v>
      </c>
      <c r="C232" s="446"/>
      <c r="D232" s="447">
        <v>47</v>
      </c>
      <c r="E232" s="446">
        <v>43</v>
      </c>
      <c r="F232" s="444"/>
      <c r="G232" s="452"/>
    </row>
    <row r="233" spans="1:7" s="34" customFormat="1" ht="21" customHeight="1">
      <c r="A233" s="348">
        <v>2013903</v>
      </c>
      <c r="B233" s="345" t="s">
        <v>213</v>
      </c>
      <c r="C233" s="446"/>
      <c r="D233" s="447"/>
      <c r="E233" s="446">
        <v>0</v>
      </c>
      <c r="F233" s="444"/>
      <c r="G233" s="452"/>
    </row>
    <row r="234" spans="1:7" ht="21" customHeight="1">
      <c r="A234" s="348">
        <v>2013904</v>
      </c>
      <c r="B234" s="345" t="s">
        <v>305</v>
      </c>
      <c r="C234" s="446"/>
      <c r="D234" s="447"/>
      <c r="E234" s="446">
        <v>0</v>
      </c>
      <c r="F234" s="444"/>
      <c r="G234" s="452"/>
    </row>
    <row r="235" spans="1:7" s="34" customFormat="1" ht="21" customHeight="1">
      <c r="A235" s="348">
        <v>2013950</v>
      </c>
      <c r="B235" s="345" t="s">
        <v>220</v>
      </c>
      <c r="C235" s="446"/>
      <c r="D235" s="447">
        <v>18</v>
      </c>
      <c r="E235" s="446">
        <v>18</v>
      </c>
      <c r="F235" s="444"/>
      <c r="G235" s="452"/>
    </row>
    <row r="236" spans="1:7" ht="21" customHeight="1">
      <c r="A236" s="348">
        <v>2013999</v>
      </c>
      <c r="B236" s="345" t="s">
        <v>337</v>
      </c>
      <c r="C236" s="446"/>
      <c r="D236" s="447"/>
      <c r="E236" s="446">
        <v>0</v>
      </c>
      <c r="F236" s="444"/>
      <c r="G236" s="452"/>
    </row>
    <row r="237" spans="1:7" s="34" customFormat="1" ht="21" customHeight="1">
      <c r="A237" s="348">
        <v>20140</v>
      </c>
      <c r="B237" s="344" t="s">
        <v>338</v>
      </c>
      <c r="C237" s="311">
        <f t="shared" ref="C237:E237" si="29">SUM(C238:C242)</f>
        <v>323</v>
      </c>
      <c r="D237" s="311">
        <f t="shared" si="29"/>
        <v>324</v>
      </c>
      <c r="E237" s="311">
        <f t="shared" si="29"/>
        <v>324</v>
      </c>
      <c r="F237" s="444">
        <f t="shared" ref="F237" si="30">IFERROR(E237/D237,0)*100</f>
        <v>100</v>
      </c>
      <c r="G237" s="445"/>
    </row>
    <row r="238" spans="1:7" ht="21" customHeight="1">
      <c r="A238" s="348">
        <v>2014001</v>
      </c>
      <c r="B238" s="345" t="s">
        <v>211</v>
      </c>
      <c r="C238" s="446">
        <v>223</v>
      </c>
      <c r="D238" s="447">
        <v>294</v>
      </c>
      <c r="E238" s="446">
        <v>294</v>
      </c>
      <c r="F238" s="444"/>
      <c r="G238" s="452"/>
    </row>
    <row r="239" spans="1:7" s="34" customFormat="1" ht="21" customHeight="1">
      <c r="A239" s="348">
        <v>2014002</v>
      </c>
      <c r="B239" s="345" t="s">
        <v>212</v>
      </c>
      <c r="C239" s="446">
        <v>50</v>
      </c>
      <c r="D239" s="447"/>
      <c r="E239" s="446"/>
      <c r="F239" s="444"/>
      <c r="G239" s="452"/>
    </row>
    <row r="240" spans="1:7" ht="21" customHeight="1">
      <c r="A240" s="348">
        <v>2014003</v>
      </c>
      <c r="B240" s="345" t="s">
        <v>213</v>
      </c>
      <c r="C240" s="446">
        <v>0</v>
      </c>
      <c r="D240" s="447"/>
      <c r="E240" s="446"/>
      <c r="F240" s="444"/>
      <c r="G240" s="452"/>
    </row>
    <row r="241" spans="1:7" ht="21" customHeight="1">
      <c r="A241" s="348">
        <v>2014004</v>
      </c>
      <c r="B241" s="345" t="s">
        <v>339</v>
      </c>
      <c r="C241" s="446">
        <v>30</v>
      </c>
      <c r="D241" s="447">
        <v>30</v>
      </c>
      <c r="E241" s="446">
        <v>30</v>
      </c>
      <c r="F241" s="444"/>
      <c r="G241" s="452"/>
    </row>
    <row r="242" spans="1:7" ht="21" customHeight="1">
      <c r="A242" s="348">
        <v>2014099</v>
      </c>
      <c r="B242" s="345" t="s">
        <v>340</v>
      </c>
      <c r="C242" s="446">
        <v>20</v>
      </c>
      <c r="D242" s="447"/>
      <c r="E242" s="446"/>
      <c r="F242" s="444"/>
      <c r="G242" s="452"/>
    </row>
    <row r="243" spans="1:7" ht="21" customHeight="1">
      <c r="A243" s="348">
        <v>20199</v>
      </c>
      <c r="B243" s="344" t="s">
        <v>341</v>
      </c>
      <c r="C243" s="454">
        <f t="shared" ref="C243:E243" si="31">SUM(C244:C245)</f>
        <v>12</v>
      </c>
      <c r="D243" s="454">
        <f t="shared" si="31"/>
        <v>76</v>
      </c>
      <c r="E243" s="454">
        <f t="shared" si="31"/>
        <v>74</v>
      </c>
      <c r="F243" s="444">
        <f>IFERROR(E243/D243,0)*100</f>
        <v>97.4</v>
      </c>
      <c r="G243" s="445">
        <v>25.3</v>
      </c>
    </row>
    <row r="244" spans="1:7" ht="21" customHeight="1">
      <c r="A244" s="348">
        <v>2019901</v>
      </c>
      <c r="B244" s="345" t="s">
        <v>342</v>
      </c>
      <c r="C244" s="446">
        <v>0</v>
      </c>
      <c r="D244" s="447"/>
      <c r="E244" s="446">
        <v>0</v>
      </c>
      <c r="F244" s="451"/>
      <c r="G244" s="452"/>
    </row>
    <row r="245" spans="1:7" ht="21" customHeight="1">
      <c r="A245" s="348">
        <v>2019999</v>
      </c>
      <c r="B245" s="345" t="s">
        <v>343</v>
      </c>
      <c r="C245" s="446">
        <v>12</v>
      </c>
      <c r="D245" s="447">
        <v>76</v>
      </c>
      <c r="E245" s="446">
        <v>74</v>
      </c>
      <c r="F245" s="451"/>
      <c r="G245" s="452"/>
    </row>
    <row r="246" spans="1:7" ht="21" customHeight="1">
      <c r="A246" s="348">
        <v>202</v>
      </c>
      <c r="B246" s="344" t="s">
        <v>129</v>
      </c>
      <c r="C246" s="446"/>
      <c r="D246" s="447"/>
      <c r="E246" s="446">
        <v>0</v>
      </c>
      <c r="F246" s="444"/>
      <c r="G246" s="445"/>
    </row>
    <row r="247" spans="1:7" ht="21" customHeight="1">
      <c r="A247" s="348">
        <v>20201</v>
      </c>
      <c r="B247" s="344" t="s">
        <v>344</v>
      </c>
      <c r="C247" s="446"/>
      <c r="D247" s="447"/>
      <c r="E247" s="446">
        <v>0</v>
      </c>
      <c r="F247" s="444"/>
      <c r="G247" s="445"/>
    </row>
    <row r="248" spans="1:7" ht="21" customHeight="1">
      <c r="A248" s="348">
        <v>2020101</v>
      </c>
      <c r="B248" s="345" t="s">
        <v>211</v>
      </c>
      <c r="C248" s="446"/>
      <c r="D248" s="447"/>
      <c r="E248" s="446">
        <v>0</v>
      </c>
      <c r="F248" s="448"/>
      <c r="G248" s="449"/>
    </row>
    <row r="249" spans="1:7" s="34" customFormat="1" ht="21" customHeight="1">
      <c r="A249" s="348">
        <v>2020102</v>
      </c>
      <c r="B249" s="345" t="s">
        <v>212</v>
      </c>
      <c r="C249" s="446"/>
      <c r="D249" s="447"/>
      <c r="E249" s="446">
        <v>0</v>
      </c>
      <c r="F249" s="451"/>
      <c r="G249" s="452"/>
    </row>
    <row r="250" spans="1:7" ht="21" customHeight="1">
      <c r="A250" s="348">
        <v>2020103</v>
      </c>
      <c r="B250" s="345" t="s">
        <v>213</v>
      </c>
      <c r="C250" s="446"/>
      <c r="D250" s="447"/>
      <c r="E250" s="446">
        <v>0</v>
      </c>
      <c r="F250" s="448"/>
      <c r="G250" s="449"/>
    </row>
    <row r="251" spans="1:7" s="34" customFormat="1" ht="21" customHeight="1">
      <c r="A251" s="348">
        <v>2020104</v>
      </c>
      <c r="B251" s="345" t="s">
        <v>228</v>
      </c>
      <c r="C251" s="446"/>
      <c r="D251" s="447"/>
      <c r="E251" s="446">
        <v>0</v>
      </c>
      <c r="F251" s="451"/>
      <c r="G251" s="452"/>
    </row>
    <row r="252" spans="1:7" s="34" customFormat="1" ht="21" customHeight="1">
      <c r="A252" s="348">
        <v>2020150</v>
      </c>
      <c r="B252" s="345" t="s">
        <v>220</v>
      </c>
      <c r="C252" s="446"/>
      <c r="D252" s="447"/>
      <c r="E252" s="446">
        <v>0</v>
      </c>
      <c r="F252" s="448"/>
      <c r="G252" s="449"/>
    </row>
    <row r="253" spans="1:7" ht="21" customHeight="1">
      <c r="A253" s="348">
        <v>2020199</v>
      </c>
      <c r="B253" s="345" t="s">
        <v>345</v>
      </c>
      <c r="C253" s="446"/>
      <c r="D253" s="447"/>
      <c r="E253" s="446">
        <v>0</v>
      </c>
      <c r="F253" s="448"/>
      <c r="G253" s="449"/>
    </row>
    <row r="254" spans="1:7" ht="21" customHeight="1">
      <c r="A254" s="348">
        <v>20202</v>
      </c>
      <c r="B254" s="344" t="s">
        <v>346</v>
      </c>
      <c r="C254" s="446"/>
      <c r="D254" s="447"/>
      <c r="E254" s="446">
        <v>0</v>
      </c>
      <c r="F254" s="444"/>
      <c r="G254" s="445"/>
    </row>
    <row r="255" spans="1:7" s="34" customFormat="1" ht="21" customHeight="1">
      <c r="A255" s="348">
        <v>2020201</v>
      </c>
      <c r="B255" s="345" t="s">
        <v>347</v>
      </c>
      <c r="C255" s="446"/>
      <c r="D255" s="447"/>
      <c r="E255" s="446">
        <v>0</v>
      </c>
      <c r="F255" s="448"/>
      <c r="G255" s="449"/>
    </row>
    <row r="256" spans="1:7" ht="21" customHeight="1">
      <c r="A256" s="348">
        <v>2020202</v>
      </c>
      <c r="B256" s="345" t="s">
        <v>348</v>
      </c>
      <c r="C256" s="446"/>
      <c r="D256" s="447"/>
      <c r="E256" s="446">
        <v>0</v>
      </c>
      <c r="F256" s="448"/>
      <c r="G256" s="449"/>
    </row>
    <row r="257" spans="1:7" ht="21" customHeight="1">
      <c r="A257" s="348">
        <v>20203</v>
      </c>
      <c r="B257" s="344" t="s">
        <v>349</v>
      </c>
      <c r="C257" s="446"/>
      <c r="D257" s="447"/>
      <c r="E257" s="446">
        <v>0</v>
      </c>
      <c r="F257" s="444"/>
      <c r="G257" s="445"/>
    </row>
    <row r="258" spans="1:7" s="34" customFormat="1" ht="21" customHeight="1">
      <c r="A258" s="348">
        <v>2020304</v>
      </c>
      <c r="B258" s="345" t="s">
        <v>350</v>
      </c>
      <c r="C258" s="446"/>
      <c r="D258" s="447"/>
      <c r="E258" s="446">
        <v>0</v>
      </c>
      <c r="F258" s="448"/>
      <c r="G258" s="449"/>
    </row>
    <row r="259" spans="1:7" ht="21" customHeight="1">
      <c r="A259" s="348">
        <v>2020306</v>
      </c>
      <c r="B259" s="345" t="s">
        <v>351</v>
      </c>
      <c r="C259" s="446"/>
      <c r="D259" s="447"/>
      <c r="E259" s="446">
        <v>0</v>
      </c>
      <c r="F259" s="448"/>
      <c r="G259" s="449"/>
    </row>
    <row r="260" spans="1:7" ht="21" customHeight="1">
      <c r="A260" s="348">
        <v>20204</v>
      </c>
      <c r="B260" s="344" t="s">
        <v>352</v>
      </c>
      <c r="C260" s="446"/>
      <c r="D260" s="447"/>
      <c r="E260" s="446">
        <v>0</v>
      </c>
      <c r="F260" s="444"/>
      <c r="G260" s="445"/>
    </row>
    <row r="261" spans="1:7" s="34" customFormat="1" ht="21" customHeight="1">
      <c r="A261" s="348">
        <v>2020401</v>
      </c>
      <c r="B261" s="345" t="s">
        <v>353</v>
      </c>
      <c r="C261" s="446"/>
      <c r="D261" s="447"/>
      <c r="E261" s="446">
        <v>0</v>
      </c>
      <c r="F261" s="451"/>
      <c r="G261" s="452"/>
    </row>
    <row r="262" spans="1:7" ht="21" customHeight="1">
      <c r="A262" s="348">
        <v>2020402</v>
      </c>
      <c r="B262" s="345" t="s">
        <v>354</v>
      </c>
      <c r="C262" s="446"/>
      <c r="D262" s="447"/>
      <c r="E262" s="446">
        <v>0</v>
      </c>
      <c r="F262" s="448"/>
      <c r="G262" s="449"/>
    </row>
    <row r="263" spans="1:7" ht="21" customHeight="1">
      <c r="A263" s="348">
        <v>2020403</v>
      </c>
      <c r="B263" s="345" t="s">
        <v>355</v>
      </c>
      <c r="C263" s="446"/>
      <c r="D263" s="447"/>
      <c r="E263" s="446">
        <v>0</v>
      </c>
      <c r="F263" s="451"/>
      <c r="G263" s="452"/>
    </row>
    <row r="264" spans="1:7" s="34" customFormat="1" ht="21" customHeight="1">
      <c r="A264" s="348">
        <v>2020404</v>
      </c>
      <c r="B264" s="345" t="s">
        <v>356</v>
      </c>
      <c r="C264" s="446"/>
      <c r="D264" s="447"/>
      <c r="E264" s="446">
        <v>0</v>
      </c>
      <c r="F264" s="451"/>
      <c r="G264" s="452"/>
    </row>
    <row r="265" spans="1:7" ht="21" customHeight="1">
      <c r="A265" s="348">
        <v>2020499</v>
      </c>
      <c r="B265" s="345" t="s">
        <v>357</v>
      </c>
      <c r="C265" s="446"/>
      <c r="D265" s="447"/>
      <c r="E265" s="446">
        <v>0</v>
      </c>
      <c r="F265" s="448"/>
      <c r="G265" s="449"/>
    </row>
    <row r="266" spans="1:7" s="34" customFormat="1" ht="21" customHeight="1">
      <c r="A266" s="348">
        <v>20205</v>
      </c>
      <c r="B266" s="344" t="s">
        <v>358</v>
      </c>
      <c r="C266" s="446"/>
      <c r="D266" s="447"/>
      <c r="E266" s="446">
        <v>0</v>
      </c>
      <c r="F266" s="444"/>
      <c r="G266" s="445"/>
    </row>
    <row r="267" spans="1:7" ht="21" customHeight="1">
      <c r="A267" s="348">
        <v>2020503</v>
      </c>
      <c r="B267" s="345" t="s">
        <v>359</v>
      </c>
      <c r="C267" s="446"/>
      <c r="D267" s="447"/>
      <c r="E267" s="446">
        <v>0</v>
      </c>
      <c r="F267" s="451"/>
      <c r="G267" s="452"/>
    </row>
    <row r="268" spans="1:7" ht="21" customHeight="1">
      <c r="A268" s="348">
        <v>2020504</v>
      </c>
      <c r="B268" s="345" t="s">
        <v>360</v>
      </c>
      <c r="C268" s="446"/>
      <c r="D268" s="447"/>
      <c r="E268" s="446">
        <v>0</v>
      </c>
      <c r="F268" s="448"/>
      <c r="G268" s="449"/>
    </row>
    <row r="269" spans="1:7" ht="21" customHeight="1">
      <c r="A269" s="348">
        <v>2020505</v>
      </c>
      <c r="B269" s="345" t="s">
        <v>361</v>
      </c>
      <c r="C269" s="446"/>
      <c r="D269" s="447"/>
      <c r="E269" s="446">
        <v>0</v>
      </c>
      <c r="F269" s="448"/>
      <c r="G269" s="449"/>
    </row>
    <row r="270" spans="1:7" s="34" customFormat="1" ht="21" customHeight="1">
      <c r="A270" s="348">
        <v>2020599</v>
      </c>
      <c r="B270" s="345" t="s">
        <v>362</v>
      </c>
      <c r="C270" s="446"/>
      <c r="D270" s="447"/>
      <c r="E270" s="446">
        <v>0</v>
      </c>
      <c r="F270" s="451"/>
      <c r="G270" s="452"/>
    </row>
    <row r="271" spans="1:7" ht="21" customHeight="1">
      <c r="A271" s="348">
        <v>20206</v>
      </c>
      <c r="B271" s="344" t="s">
        <v>363</v>
      </c>
      <c r="C271" s="446"/>
      <c r="D271" s="447"/>
      <c r="E271" s="446">
        <v>0</v>
      </c>
      <c r="F271" s="444"/>
      <c r="G271" s="445"/>
    </row>
    <row r="272" spans="1:7" ht="21" customHeight="1">
      <c r="A272" s="348">
        <v>2020601</v>
      </c>
      <c r="B272" s="345" t="s">
        <v>364</v>
      </c>
      <c r="C272" s="446"/>
      <c r="D272" s="447"/>
      <c r="E272" s="446">
        <v>0</v>
      </c>
      <c r="F272" s="448"/>
      <c r="G272" s="449"/>
    </row>
    <row r="273" spans="1:7" s="34" customFormat="1" ht="21" customHeight="1">
      <c r="A273" s="348">
        <v>20207</v>
      </c>
      <c r="B273" s="344" t="s">
        <v>365</v>
      </c>
      <c r="C273" s="446"/>
      <c r="D273" s="447"/>
      <c r="E273" s="446">
        <v>0</v>
      </c>
      <c r="F273" s="444"/>
      <c r="G273" s="445"/>
    </row>
    <row r="274" spans="1:7" s="34" customFormat="1" ht="21" customHeight="1">
      <c r="A274" s="348">
        <v>2020701</v>
      </c>
      <c r="B274" s="345" t="s">
        <v>366</v>
      </c>
      <c r="C274" s="446"/>
      <c r="D274" s="447"/>
      <c r="E274" s="446">
        <v>0</v>
      </c>
      <c r="F274" s="448"/>
      <c r="G274" s="449"/>
    </row>
    <row r="275" spans="1:7" ht="21" customHeight="1">
      <c r="A275" s="348">
        <v>2020702</v>
      </c>
      <c r="B275" s="345" t="s">
        <v>367</v>
      </c>
      <c r="C275" s="446"/>
      <c r="D275" s="447"/>
      <c r="E275" s="446">
        <v>0</v>
      </c>
      <c r="F275" s="448"/>
      <c r="G275" s="449"/>
    </row>
    <row r="276" spans="1:7" s="34" customFormat="1" ht="21" customHeight="1">
      <c r="A276" s="348">
        <v>2020703</v>
      </c>
      <c r="B276" s="345" t="s">
        <v>368</v>
      </c>
      <c r="C276" s="446"/>
      <c r="D276" s="447"/>
      <c r="E276" s="446">
        <v>0</v>
      </c>
      <c r="F276" s="451"/>
      <c r="G276" s="452"/>
    </row>
    <row r="277" spans="1:7" ht="21" customHeight="1">
      <c r="A277" s="348">
        <v>2020799</v>
      </c>
      <c r="B277" s="345" t="s">
        <v>369</v>
      </c>
      <c r="C277" s="446"/>
      <c r="D277" s="447"/>
      <c r="E277" s="446">
        <v>0</v>
      </c>
      <c r="F277" s="448"/>
      <c r="G277" s="449"/>
    </row>
    <row r="278" spans="1:7" ht="21" customHeight="1">
      <c r="A278" s="348">
        <v>20208</v>
      </c>
      <c r="B278" s="344" t="s">
        <v>370</v>
      </c>
      <c r="C278" s="446"/>
      <c r="D278" s="447"/>
      <c r="E278" s="446">
        <v>0</v>
      </c>
      <c r="F278" s="444"/>
      <c r="G278" s="445"/>
    </row>
    <row r="279" spans="1:7" ht="21" customHeight="1">
      <c r="A279" s="348">
        <v>2020801</v>
      </c>
      <c r="B279" s="345" t="s">
        <v>211</v>
      </c>
      <c r="C279" s="446"/>
      <c r="D279" s="447">
        <v>0</v>
      </c>
      <c r="E279" s="446">
        <v>0</v>
      </c>
      <c r="F279" s="448"/>
      <c r="G279" s="449"/>
    </row>
    <row r="280" spans="1:7" ht="21" customHeight="1">
      <c r="A280" s="348">
        <v>2020802</v>
      </c>
      <c r="B280" s="345" t="s">
        <v>212</v>
      </c>
      <c r="C280" s="446"/>
      <c r="D280" s="447"/>
      <c r="E280" s="446">
        <v>0</v>
      </c>
      <c r="F280" s="448"/>
      <c r="G280" s="449"/>
    </row>
    <row r="281" spans="1:7" s="34" customFormat="1" ht="21" customHeight="1">
      <c r="A281" s="348">
        <v>2020803</v>
      </c>
      <c r="B281" s="345" t="s">
        <v>213</v>
      </c>
      <c r="C281" s="446"/>
      <c r="D281" s="447"/>
      <c r="E281" s="446">
        <v>0</v>
      </c>
      <c r="F281" s="448"/>
      <c r="G281" s="449"/>
    </row>
    <row r="282" spans="1:7" ht="21" customHeight="1">
      <c r="A282" s="348">
        <v>2020850</v>
      </c>
      <c r="B282" s="345" t="s">
        <v>220</v>
      </c>
      <c r="C282" s="446"/>
      <c r="D282" s="447"/>
      <c r="E282" s="446">
        <v>0</v>
      </c>
      <c r="F282" s="451"/>
      <c r="G282" s="452"/>
    </row>
    <row r="283" spans="1:7" ht="21" customHeight="1">
      <c r="A283" s="348">
        <v>2020899</v>
      </c>
      <c r="B283" s="345" t="s">
        <v>371</v>
      </c>
      <c r="C283" s="446"/>
      <c r="D283" s="447"/>
      <c r="E283" s="446">
        <v>0</v>
      </c>
      <c r="F283" s="448"/>
      <c r="G283" s="449"/>
    </row>
    <row r="284" spans="1:7" ht="21" customHeight="1">
      <c r="A284" s="348">
        <v>20299</v>
      </c>
      <c r="B284" s="344" t="s">
        <v>372</v>
      </c>
      <c r="C284" s="446"/>
      <c r="D284" s="447"/>
      <c r="E284" s="446">
        <v>0</v>
      </c>
      <c r="F284" s="444"/>
      <c r="G284" s="445"/>
    </row>
    <row r="285" spans="1:7" ht="21" customHeight="1">
      <c r="A285" s="348">
        <v>2029999</v>
      </c>
      <c r="B285" s="345" t="s">
        <v>373</v>
      </c>
      <c r="C285" s="446"/>
      <c r="D285" s="447"/>
      <c r="E285" s="446">
        <v>0</v>
      </c>
      <c r="F285" s="451"/>
      <c r="G285" s="452"/>
    </row>
    <row r="286" spans="1:7" ht="21" customHeight="1">
      <c r="A286" s="348">
        <v>203</v>
      </c>
      <c r="B286" s="344" t="s">
        <v>130</v>
      </c>
      <c r="C286" s="316">
        <f t="shared" ref="C286:E286" si="32">C287+C291+C293+C295+C303</f>
        <v>81</v>
      </c>
      <c r="D286" s="316">
        <f t="shared" si="32"/>
        <v>134</v>
      </c>
      <c r="E286" s="316">
        <f t="shared" si="32"/>
        <v>129</v>
      </c>
      <c r="F286" s="444">
        <f t="shared" ref="F286:F287" si="33">IFERROR(E286/D286,0)*100</f>
        <v>96.3</v>
      </c>
      <c r="G286" s="445">
        <v>105.7</v>
      </c>
    </row>
    <row r="287" spans="1:7" s="34" customFormat="1" ht="21" customHeight="1">
      <c r="A287" s="348">
        <v>20301</v>
      </c>
      <c r="B287" s="344" t="s">
        <v>374</v>
      </c>
      <c r="C287" s="446"/>
      <c r="D287" s="447"/>
      <c r="E287" s="446">
        <v>0</v>
      </c>
      <c r="F287" s="444">
        <f t="shared" si="33"/>
        <v>0</v>
      </c>
      <c r="G287" s="445"/>
    </row>
    <row r="288" spans="1:7" ht="21" customHeight="1">
      <c r="A288" s="348">
        <v>2030101</v>
      </c>
      <c r="B288" s="345" t="s">
        <v>375</v>
      </c>
      <c r="C288" s="446"/>
      <c r="D288" s="447"/>
      <c r="E288" s="446">
        <v>0</v>
      </c>
      <c r="F288" s="451"/>
      <c r="G288" s="452"/>
    </row>
    <row r="289" spans="1:7" ht="21" customHeight="1">
      <c r="A289" s="348">
        <v>2030102</v>
      </c>
      <c r="B289" s="345" t="s">
        <v>376</v>
      </c>
      <c r="C289" s="446"/>
      <c r="D289" s="447"/>
      <c r="E289" s="446">
        <v>0</v>
      </c>
      <c r="F289" s="448"/>
      <c r="G289" s="449"/>
    </row>
    <row r="290" spans="1:7" s="34" customFormat="1" ht="21" customHeight="1">
      <c r="A290" s="348">
        <v>2030199</v>
      </c>
      <c r="B290" s="345" t="s">
        <v>377</v>
      </c>
      <c r="C290" s="446"/>
      <c r="D290" s="447"/>
      <c r="E290" s="446">
        <v>0</v>
      </c>
      <c r="F290" s="448"/>
      <c r="G290" s="449"/>
    </row>
    <row r="291" spans="1:7" ht="21" customHeight="1">
      <c r="A291" s="348">
        <v>20304</v>
      </c>
      <c r="B291" s="344" t="s">
        <v>378</v>
      </c>
      <c r="C291" s="446"/>
      <c r="D291" s="447"/>
      <c r="E291" s="446">
        <v>0</v>
      </c>
      <c r="F291" s="444"/>
      <c r="G291" s="445"/>
    </row>
    <row r="292" spans="1:7" ht="21" customHeight="1">
      <c r="A292" s="348">
        <v>2030401</v>
      </c>
      <c r="B292" s="345" t="s">
        <v>379</v>
      </c>
      <c r="C292" s="446"/>
      <c r="D292" s="447"/>
      <c r="E292" s="446">
        <v>0</v>
      </c>
      <c r="F292" s="448"/>
      <c r="G292" s="449"/>
    </row>
    <row r="293" spans="1:7" ht="21" customHeight="1">
      <c r="A293" s="348">
        <v>20305</v>
      </c>
      <c r="B293" s="344" t="s">
        <v>380</v>
      </c>
      <c r="C293" s="446"/>
      <c r="D293" s="447"/>
      <c r="E293" s="446">
        <v>0</v>
      </c>
      <c r="F293" s="444"/>
      <c r="G293" s="445"/>
    </row>
    <row r="294" spans="1:7" ht="21" customHeight="1">
      <c r="A294" s="348">
        <v>2030501</v>
      </c>
      <c r="B294" s="345" t="s">
        <v>381</v>
      </c>
      <c r="C294" s="446"/>
      <c r="D294" s="447"/>
      <c r="E294" s="446">
        <v>0</v>
      </c>
      <c r="F294" s="448"/>
      <c r="G294" s="449"/>
    </row>
    <row r="295" spans="1:7" ht="21" customHeight="1">
      <c r="A295" s="348">
        <v>20306</v>
      </c>
      <c r="B295" s="344" t="s">
        <v>382</v>
      </c>
      <c r="C295" s="454">
        <f t="shared" ref="C295:E295" si="34">SUM(C296:C302)</f>
        <v>79</v>
      </c>
      <c r="D295" s="454">
        <f t="shared" si="34"/>
        <v>128</v>
      </c>
      <c r="E295" s="454">
        <f t="shared" si="34"/>
        <v>124</v>
      </c>
      <c r="F295" s="444">
        <f>IFERROR(E295/D295,0)*100</f>
        <v>96.9</v>
      </c>
      <c r="G295" s="445">
        <v>153.1</v>
      </c>
    </row>
    <row r="296" spans="1:7" ht="21" customHeight="1">
      <c r="A296" s="348">
        <v>2030601</v>
      </c>
      <c r="B296" s="345" t="s">
        <v>383</v>
      </c>
      <c r="C296" s="446">
        <v>60</v>
      </c>
      <c r="D296" s="447">
        <v>52</v>
      </c>
      <c r="E296" s="446">
        <v>50</v>
      </c>
      <c r="F296" s="448"/>
      <c r="G296" s="449"/>
    </row>
    <row r="297" spans="1:7" ht="21" customHeight="1">
      <c r="A297" s="348">
        <v>2030602</v>
      </c>
      <c r="B297" s="345" t="s">
        <v>384</v>
      </c>
      <c r="C297" s="446">
        <v>0</v>
      </c>
      <c r="D297" s="447"/>
      <c r="E297" s="446">
        <v>0</v>
      </c>
      <c r="F297" s="448"/>
      <c r="G297" s="449"/>
    </row>
    <row r="298" spans="1:7" ht="21" customHeight="1">
      <c r="A298" s="348">
        <v>2030603</v>
      </c>
      <c r="B298" s="345" t="s">
        <v>385</v>
      </c>
      <c r="C298" s="446">
        <v>14</v>
      </c>
      <c r="D298" s="447">
        <v>0</v>
      </c>
      <c r="E298" s="446">
        <v>0</v>
      </c>
      <c r="F298" s="448"/>
      <c r="G298" s="449"/>
    </row>
    <row r="299" spans="1:7" ht="21" customHeight="1">
      <c r="A299" s="348">
        <v>2030604</v>
      </c>
      <c r="B299" s="345" t="s">
        <v>386</v>
      </c>
      <c r="C299" s="446">
        <v>0</v>
      </c>
      <c r="D299" s="447"/>
      <c r="E299" s="446">
        <v>0</v>
      </c>
      <c r="F299" s="451"/>
      <c r="G299" s="452"/>
    </row>
    <row r="300" spans="1:7" ht="21" customHeight="1">
      <c r="A300" s="348">
        <v>2030607</v>
      </c>
      <c r="B300" s="345" t="s">
        <v>387</v>
      </c>
      <c r="C300" s="446">
        <v>0</v>
      </c>
      <c r="D300" s="447">
        <v>50</v>
      </c>
      <c r="E300" s="446">
        <v>50</v>
      </c>
      <c r="F300" s="448"/>
      <c r="G300" s="449"/>
    </row>
    <row r="301" spans="1:7" ht="21" customHeight="1">
      <c r="A301" s="348">
        <v>2030608</v>
      </c>
      <c r="B301" s="345" t="s">
        <v>388</v>
      </c>
      <c r="C301" s="446">
        <v>0</v>
      </c>
      <c r="D301" s="447"/>
      <c r="E301" s="446">
        <v>0</v>
      </c>
      <c r="F301" s="448"/>
      <c r="G301" s="449"/>
    </row>
    <row r="302" spans="1:7" ht="21" customHeight="1">
      <c r="A302" s="348">
        <v>2030699</v>
      </c>
      <c r="B302" s="345" t="s">
        <v>389</v>
      </c>
      <c r="C302" s="446">
        <v>5</v>
      </c>
      <c r="D302" s="447">
        <v>26</v>
      </c>
      <c r="E302" s="446">
        <v>24</v>
      </c>
      <c r="F302" s="451"/>
      <c r="G302" s="452"/>
    </row>
    <row r="303" spans="1:7" ht="21" customHeight="1">
      <c r="A303" s="348">
        <v>20399</v>
      </c>
      <c r="B303" s="344" t="s">
        <v>390</v>
      </c>
      <c r="C303" s="454">
        <f t="shared" ref="C303:E303" si="35">SUM(C304)</f>
        <v>2</v>
      </c>
      <c r="D303" s="454">
        <f t="shared" si="35"/>
        <v>6</v>
      </c>
      <c r="E303" s="454">
        <f t="shared" si="35"/>
        <v>5</v>
      </c>
      <c r="F303" s="444">
        <f>IFERROR(E303/D303,0)*100</f>
        <v>83.3</v>
      </c>
      <c r="G303" s="445">
        <v>12.2</v>
      </c>
    </row>
    <row r="304" spans="1:7" s="34" customFormat="1" ht="21" customHeight="1">
      <c r="A304" s="348">
        <v>2039999</v>
      </c>
      <c r="B304" s="345" t="s">
        <v>391</v>
      </c>
      <c r="C304" s="446">
        <v>2</v>
      </c>
      <c r="D304" s="447">
        <v>6</v>
      </c>
      <c r="E304" s="446">
        <v>5</v>
      </c>
      <c r="F304" s="448"/>
      <c r="G304" s="449"/>
    </row>
    <row r="305" spans="1:7" ht="21" customHeight="1">
      <c r="A305" s="348">
        <v>204</v>
      </c>
      <c r="B305" s="344" t="s">
        <v>131</v>
      </c>
      <c r="C305" s="316">
        <f t="shared" ref="C305:E305" si="36">C306+C309+C320+C327+C335+C344+C358+C368+C378+C386+C392</f>
        <v>12671</v>
      </c>
      <c r="D305" s="316">
        <f t="shared" si="36"/>
        <v>14432</v>
      </c>
      <c r="E305" s="316">
        <f t="shared" si="36"/>
        <v>12898</v>
      </c>
      <c r="F305" s="444">
        <f t="shared" ref="F305:F306" si="37">IFERROR(E305/D305,0)*100</f>
        <v>89.4</v>
      </c>
      <c r="G305" s="445">
        <v>90.2</v>
      </c>
    </row>
    <row r="306" spans="1:7" ht="21" customHeight="1">
      <c r="A306" s="348">
        <v>20401</v>
      </c>
      <c r="B306" s="344" t="s">
        <v>392</v>
      </c>
      <c r="C306" s="454">
        <f t="shared" ref="C306:E306" si="38">SUM(C307:C308)</f>
        <v>0</v>
      </c>
      <c r="D306" s="454">
        <f t="shared" si="38"/>
        <v>40</v>
      </c>
      <c r="E306" s="454">
        <f t="shared" si="38"/>
        <v>27</v>
      </c>
      <c r="F306" s="444">
        <f t="shared" si="37"/>
        <v>67.5</v>
      </c>
      <c r="G306" s="445">
        <v>270</v>
      </c>
    </row>
    <row r="307" spans="1:7" ht="21" customHeight="1">
      <c r="A307" s="348">
        <v>2040101</v>
      </c>
      <c r="B307" s="345" t="s">
        <v>393</v>
      </c>
      <c r="C307" s="446">
        <v>0</v>
      </c>
      <c r="D307" s="447">
        <v>40</v>
      </c>
      <c r="E307" s="446">
        <v>27</v>
      </c>
      <c r="F307" s="448"/>
      <c r="G307" s="449"/>
    </row>
    <row r="308" spans="1:7" ht="21" customHeight="1">
      <c r="A308" s="348">
        <v>2040199</v>
      </c>
      <c r="B308" s="345" t="s">
        <v>394</v>
      </c>
      <c r="C308" s="446">
        <v>0</v>
      </c>
      <c r="D308" s="447"/>
      <c r="E308" s="446">
        <v>0</v>
      </c>
      <c r="F308" s="448"/>
      <c r="G308" s="449"/>
    </row>
    <row r="309" spans="1:7" ht="21" customHeight="1">
      <c r="A309" s="348">
        <v>20402</v>
      </c>
      <c r="B309" s="344" t="s">
        <v>395</v>
      </c>
      <c r="C309" s="316">
        <f t="shared" ref="C309:E309" si="39">SUM(C310:C319)</f>
        <v>10293</v>
      </c>
      <c r="D309" s="316">
        <f t="shared" si="39"/>
        <v>11503</v>
      </c>
      <c r="E309" s="316">
        <f t="shared" si="39"/>
        <v>10266</v>
      </c>
      <c r="F309" s="444">
        <f>IFERROR(E309/D309,0)*100</f>
        <v>89.2</v>
      </c>
      <c r="G309" s="445">
        <v>87.5</v>
      </c>
    </row>
    <row r="310" spans="1:7" ht="21" customHeight="1">
      <c r="A310" s="348">
        <v>2040201</v>
      </c>
      <c r="B310" s="345" t="s">
        <v>211</v>
      </c>
      <c r="C310" s="446">
        <v>8722</v>
      </c>
      <c r="D310" s="447">
        <v>9290</v>
      </c>
      <c r="E310" s="446">
        <v>9181</v>
      </c>
      <c r="F310" s="448"/>
      <c r="G310" s="449"/>
    </row>
    <row r="311" spans="1:7" ht="21" customHeight="1">
      <c r="A311" s="348">
        <v>2040202</v>
      </c>
      <c r="B311" s="345" t="s">
        <v>212</v>
      </c>
      <c r="C311" s="446">
        <v>389</v>
      </c>
      <c r="D311" s="447">
        <v>1127</v>
      </c>
      <c r="E311" s="446">
        <v>610</v>
      </c>
      <c r="F311" s="448"/>
      <c r="G311" s="449"/>
    </row>
    <row r="312" spans="1:7" ht="21" customHeight="1">
      <c r="A312" s="348">
        <v>2040203</v>
      </c>
      <c r="B312" s="345" t="s">
        <v>213</v>
      </c>
      <c r="C312" s="446">
        <v>0</v>
      </c>
      <c r="D312" s="447"/>
      <c r="E312" s="446">
        <v>0</v>
      </c>
      <c r="F312" s="448"/>
      <c r="G312" s="449"/>
    </row>
    <row r="313" spans="1:7" ht="21" customHeight="1">
      <c r="A313" s="351">
        <v>2040219</v>
      </c>
      <c r="B313" s="345" t="s">
        <v>251</v>
      </c>
      <c r="C313" s="446">
        <v>0</v>
      </c>
      <c r="D313" s="447"/>
      <c r="E313" s="446">
        <v>0</v>
      </c>
      <c r="F313" s="448"/>
      <c r="G313" s="449"/>
    </row>
    <row r="314" spans="1:7" s="34" customFormat="1" ht="21" customHeight="1">
      <c r="A314" s="348">
        <v>2040220</v>
      </c>
      <c r="B314" s="345" t="s">
        <v>396</v>
      </c>
      <c r="C314" s="446">
        <v>1065</v>
      </c>
      <c r="D314" s="447">
        <v>1064</v>
      </c>
      <c r="E314" s="446">
        <v>453</v>
      </c>
      <c r="F314" s="448"/>
      <c r="G314" s="449"/>
    </row>
    <row r="315" spans="1:7" ht="21" customHeight="1">
      <c r="A315" s="348">
        <v>2040221</v>
      </c>
      <c r="B315" s="345" t="s">
        <v>397</v>
      </c>
      <c r="C315" s="446">
        <v>0</v>
      </c>
      <c r="D315" s="447"/>
      <c r="E315" s="446">
        <v>0</v>
      </c>
      <c r="F315" s="448"/>
      <c r="G315" s="449"/>
    </row>
    <row r="316" spans="1:7" ht="21" customHeight="1">
      <c r="A316" s="348">
        <v>2040222</v>
      </c>
      <c r="B316" s="345" t="s">
        <v>398</v>
      </c>
      <c r="C316" s="446">
        <v>0</v>
      </c>
      <c r="D316" s="447"/>
      <c r="E316" s="446">
        <v>0</v>
      </c>
      <c r="F316" s="451"/>
      <c r="G316" s="452"/>
    </row>
    <row r="317" spans="1:7" ht="21" customHeight="1">
      <c r="A317" s="348">
        <v>2040223</v>
      </c>
      <c r="B317" s="345" t="s">
        <v>399</v>
      </c>
      <c r="C317" s="446">
        <v>0</v>
      </c>
      <c r="D317" s="447"/>
      <c r="E317" s="446">
        <v>0</v>
      </c>
      <c r="F317" s="448"/>
      <c r="G317" s="449"/>
    </row>
    <row r="318" spans="1:7" ht="21" customHeight="1">
      <c r="A318" s="348">
        <v>2040250</v>
      </c>
      <c r="B318" s="345" t="s">
        <v>220</v>
      </c>
      <c r="C318" s="446">
        <v>0</v>
      </c>
      <c r="D318" s="447"/>
      <c r="E318" s="446">
        <v>0</v>
      </c>
      <c r="F318" s="448"/>
      <c r="G318" s="449"/>
    </row>
    <row r="319" spans="1:7" ht="21" customHeight="1">
      <c r="A319" s="348">
        <v>2040299</v>
      </c>
      <c r="B319" s="345" t="s">
        <v>400</v>
      </c>
      <c r="C319" s="446">
        <v>117</v>
      </c>
      <c r="D319" s="447">
        <v>22</v>
      </c>
      <c r="E319" s="446">
        <v>22</v>
      </c>
      <c r="F319" s="448"/>
      <c r="G319" s="449"/>
    </row>
    <row r="320" spans="1:7" ht="21" customHeight="1">
      <c r="A320" s="348">
        <v>20403</v>
      </c>
      <c r="B320" s="344" t="s">
        <v>401</v>
      </c>
      <c r="C320" s="446"/>
      <c r="D320" s="447"/>
      <c r="E320" s="316"/>
      <c r="F320" s="444">
        <f>IFERROR(E320/D320,0)*100</f>
        <v>0</v>
      </c>
      <c r="G320" s="445"/>
    </row>
    <row r="321" spans="1:7" ht="21" customHeight="1">
      <c r="A321" s="348">
        <v>2040301</v>
      </c>
      <c r="B321" s="345" t="s">
        <v>211</v>
      </c>
      <c r="C321" s="446">
        <v>0</v>
      </c>
      <c r="D321" s="447"/>
      <c r="E321" s="446">
        <v>0</v>
      </c>
      <c r="F321" s="448"/>
      <c r="G321" s="449"/>
    </row>
    <row r="322" spans="1:7" ht="21" customHeight="1">
      <c r="A322" s="348">
        <v>2040302</v>
      </c>
      <c r="B322" s="345" t="s">
        <v>212</v>
      </c>
      <c r="C322" s="446">
        <v>0</v>
      </c>
      <c r="D322" s="447"/>
      <c r="E322" s="446">
        <v>0</v>
      </c>
      <c r="F322" s="448"/>
      <c r="G322" s="449"/>
    </row>
    <row r="323" spans="1:7" ht="21" customHeight="1">
      <c r="A323" s="348">
        <v>2040303</v>
      </c>
      <c r="B323" s="345" t="s">
        <v>213</v>
      </c>
      <c r="C323" s="446">
        <v>0</v>
      </c>
      <c r="D323" s="447"/>
      <c r="E323" s="446">
        <v>0</v>
      </c>
      <c r="F323" s="448"/>
      <c r="G323" s="449"/>
    </row>
    <row r="324" spans="1:7" s="326" customFormat="1" ht="21" customHeight="1">
      <c r="A324" s="348">
        <v>2040304</v>
      </c>
      <c r="B324" s="345" t="s">
        <v>402</v>
      </c>
      <c r="C324" s="446">
        <v>0</v>
      </c>
      <c r="D324" s="447"/>
      <c r="E324" s="446">
        <v>0</v>
      </c>
      <c r="F324" s="448"/>
      <c r="G324" s="449"/>
    </row>
    <row r="325" spans="1:7" ht="21" customHeight="1">
      <c r="A325" s="348">
        <v>2040350</v>
      </c>
      <c r="B325" s="345" t="s">
        <v>220</v>
      </c>
      <c r="C325" s="446">
        <v>0</v>
      </c>
      <c r="D325" s="447"/>
      <c r="E325" s="446">
        <v>0</v>
      </c>
      <c r="F325" s="448"/>
      <c r="G325" s="449"/>
    </row>
    <row r="326" spans="1:7" ht="21" customHeight="1">
      <c r="A326" s="348">
        <v>2040399</v>
      </c>
      <c r="B326" s="345" t="s">
        <v>403</v>
      </c>
      <c r="C326" s="446">
        <v>0</v>
      </c>
      <c r="D326" s="447"/>
      <c r="E326" s="446">
        <v>0</v>
      </c>
      <c r="F326" s="451"/>
      <c r="G326" s="452"/>
    </row>
    <row r="327" spans="1:7" ht="21" customHeight="1">
      <c r="A327" s="348">
        <v>20404</v>
      </c>
      <c r="B327" s="344" t="s">
        <v>404</v>
      </c>
      <c r="C327" s="316">
        <f t="shared" ref="C327:E327" si="40">SUM(C328:C334)</f>
        <v>370</v>
      </c>
      <c r="D327" s="316">
        <f t="shared" si="40"/>
        <v>371</v>
      </c>
      <c r="E327" s="316">
        <f t="shared" si="40"/>
        <v>370</v>
      </c>
      <c r="F327" s="444">
        <f>IFERROR(E327/D327,0)*100</f>
        <v>99.7</v>
      </c>
      <c r="G327" s="445">
        <v>98.1</v>
      </c>
    </row>
    <row r="328" spans="1:7" ht="21" customHeight="1">
      <c r="A328" s="348">
        <v>2040401</v>
      </c>
      <c r="B328" s="345" t="s">
        <v>211</v>
      </c>
      <c r="C328" s="446">
        <v>370</v>
      </c>
      <c r="D328" s="447">
        <v>371</v>
      </c>
      <c r="E328" s="446">
        <v>370</v>
      </c>
      <c r="F328" s="448"/>
      <c r="G328" s="449"/>
    </row>
    <row r="329" spans="1:7" ht="21" customHeight="1">
      <c r="A329" s="348">
        <v>2040402</v>
      </c>
      <c r="B329" s="345" t="s">
        <v>212</v>
      </c>
      <c r="C329" s="446">
        <v>0</v>
      </c>
      <c r="D329" s="447"/>
      <c r="E329" s="446">
        <v>0</v>
      </c>
      <c r="F329" s="448"/>
      <c r="G329" s="449"/>
    </row>
    <row r="330" spans="1:7" ht="21" customHeight="1">
      <c r="A330" s="348">
        <v>2040403</v>
      </c>
      <c r="B330" s="345" t="s">
        <v>213</v>
      </c>
      <c r="C330" s="446">
        <v>0</v>
      </c>
      <c r="D330" s="447"/>
      <c r="E330" s="446">
        <v>0</v>
      </c>
      <c r="F330" s="448"/>
      <c r="G330" s="449"/>
    </row>
    <row r="331" spans="1:7" ht="21" customHeight="1">
      <c r="A331" s="348">
        <v>2040409</v>
      </c>
      <c r="B331" s="345" t="s">
        <v>405</v>
      </c>
      <c r="C331" s="446">
        <v>0</v>
      </c>
      <c r="D331" s="447"/>
      <c r="E331" s="446">
        <v>0</v>
      </c>
      <c r="F331" s="448"/>
      <c r="G331" s="449"/>
    </row>
    <row r="332" spans="1:7" s="326" customFormat="1" ht="21" customHeight="1">
      <c r="A332" s="348">
        <v>2040410</v>
      </c>
      <c r="B332" s="345" t="s">
        <v>406</v>
      </c>
      <c r="C332" s="446">
        <v>0</v>
      </c>
      <c r="D332" s="447"/>
      <c r="E332" s="446">
        <v>0</v>
      </c>
      <c r="F332" s="448"/>
      <c r="G332" s="449"/>
    </row>
    <row r="333" spans="1:7" ht="21" customHeight="1">
      <c r="A333" s="348">
        <v>2040450</v>
      </c>
      <c r="B333" s="345" t="s">
        <v>220</v>
      </c>
      <c r="C333" s="446">
        <v>0</v>
      </c>
      <c r="D333" s="447"/>
      <c r="E333" s="446">
        <v>0</v>
      </c>
      <c r="F333" s="448"/>
      <c r="G333" s="449"/>
    </row>
    <row r="334" spans="1:7" ht="21" customHeight="1">
      <c r="A334" s="348">
        <v>2040499</v>
      </c>
      <c r="B334" s="345" t="s">
        <v>407</v>
      </c>
      <c r="C334" s="446">
        <v>0</v>
      </c>
      <c r="D334" s="447"/>
      <c r="E334" s="446">
        <v>0</v>
      </c>
      <c r="F334" s="448"/>
      <c r="G334" s="449"/>
    </row>
    <row r="335" spans="1:7" ht="21" customHeight="1">
      <c r="A335" s="348">
        <v>20405</v>
      </c>
      <c r="B335" s="344" t="s">
        <v>408</v>
      </c>
      <c r="C335" s="316">
        <f t="shared" ref="C335:E335" si="41">SUM(C336:C343)</f>
        <v>495</v>
      </c>
      <c r="D335" s="316">
        <f t="shared" si="41"/>
        <v>547</v>
      </c>
      <c r="E335" s="316">
        <f t="shared" si="41"/>
        <v>547</v>
      </c>
      <c r="F335" s="444">
        <f>IFERROR(E335/D335,0)*100</f>
        <v>100</v>
      </c>
      <c r="G335" s="445">
        <v>108.7</v>
      </c>
    </row>
    <row r="336" spans="1:7" ht="21" customHeight="1">
      <c r="A336" s="348">
        <v>2040501</v>
      </c>
      <c r="B336" s="345" t="s">
        <v>211</v>
      </c>
      <c r="C336" s="446">
        <v>495</v>
      </c>
      <c r="D336" s="447">
        <v>547</v>
      </c>
      <c r="E336" s="446">
        <v>547</v>
      </c>
      <c r="F336" s="448"/>
      <c r="G336" s="449"/>
    </row>
    <row r="337" spans="1:7" ht="21" customHeight="1">
      <c r="A337" s="348">
        <v>2040502</v>
      </c>
      <c r="B337" s="345" t="s">
        <v>212</v>
      </c>
      <c r="C337" s="446">
        <v>0</v>
      </c>
      <c r="D337" s="447"/>
      <c r="E337" s="446">
        <v>0</v>
      </c>
      <c r="F337" s="448"/>
      <c r="G337" s="449">
        <v>0</v>
      </c>
    </row>
    <row r="338" spans="1:7" s="34" customFormat="1" ht="21" customHeight="1">
      <c r="A338" s="348">
        <v>2040503</v>
      </c>
      <c r="B338" s="345" t="s">
        <v>213</v>
      </c>
      <c r="C338" s="446">
        <v>0</v>
      </c>
      <c r="D338" s="447"/>
      <c r="E338" s="446">
        <v>0</v>
      </c>
      <c r="F338" s="448"/>
      <c r="G338" s="449"/>
    </row>
    <row r="339" spans="1:7" ht="21" customHeight="1">
      <c r="A339" s="348">
        <v>2040504</v>
      </c>
      <c r="B339" s="345" t="s">
        <v>409</v>
      </c>
      <c r="C339" s="446">
        <v>0</v>
      </c>
      <c r="D339" s="447"/>
      <c r="E339" s="446">
        <v>0</v>
      </c>
      <c r="F339" s="448"/>
      <c r="G339" s="449"/>
    </row>
    <row r="340" spans="1:7" ht="21" customHeight="1">
      <c r="A340" s="348">
        <v>2040505</v>
      </c>
      <c r="B340" s="345" t="s">
        <v>410</v>
      </c>
      <c r="C340" s="446">
        <v>0</v>
      </c>
      <c r="D340" s="447"/>
      <c r="E340" s="446">
        <v>0</v>
      </c>
      <c r="F340" s="448"/>
      <c r="G340" s="449"/>
    </row>
    <row r="341" spans="1:7" s="34" customFormat="1" ht="21" customHeight="1">
      <c r="A341" s="348">
        <v>2040506</v>
      </c>
      <c r="B341" s="345" t="s">
        <v>411</v>
      </c>
      <c r="C341" s="446">
        <v>0</v>
      </c>
      <c r="D341" s="447"/>
      <c r="E341" s="446">
        <v>0</v>
      </c>
      <c r="F341" s="448"/>
      <c r="G341" s="449"/>
    </row>
    <row r="342" spans="1:7" s="34" customFormat="1" ht="21" customHeight="1">
      <c r="A342" s="348">
        <v>2040550</v>
      </c>
      <c r="B342" s="345" t="s">
        <v>220</v>
      </c>
      <c r="C342" s="446">
        <v>0</v>
      </c>
      <c r="D342" s="447"/>
      <c r="E342" s="446">
        <v>0</v>
      </c>
      <c r="F342" s="448"/>
      <c r="G342" s="449"/>
    </row>
    <row r="343" spans="1:7" ht="21" customHeight="1">
      <c r="A343" s="348">
        <v>2040599</v>
      </c>
      <c r="B343" s="345" t="s">
        <v>412</v>
      </c>
      <c r="C343" s="446">
        <v>0</v>
      </c>
      <c r="D343" s="447"/>
      <c r="E343" s="446">
        <v>0</v>
      </c>
      <c r="F343" s="448"/>
      <c r="G343" s="449">
        <v>0</v>
      </c>
    </row>
    <row r="344" spans="1:7" ht="21" customHeight="1">
      <c r="A344" s="348">
        <v>20406</v>
      </c>
      <c r="B344" s="344" t="s">
        <v>413</v>
      </c>
      <c r="C344" s="316">
        <f t="shared" ref="C344:E344" si="42">SUM(C345:C357)</f>
        <v>1513</v>
      </c>
      <c r="D344" s="316">
        <f t="shared" si="42"/>
        <v>1899</v>
      </c>
      <c r="E344" s="316">
        <f t="shared" si="42"/>
        <v>1681</v>
      </c>
      <c r="F344" s="444">
        <f>IFERROR(E344/D344,0)*100</f>
        <v>88.5</v>
      </c>
      <c r="G344" s="445">
        <v>100.6</v>
      </c>
    </row>
    <row r="345" spans="1:7" ht="21" customHeight="1">
      <c r="A345" s="348">
        <v>2040601</v>
      </c>
      <c r="B345" s="345" t="s">
        <v>211</v>
      </c>
      <c r="C345" s="446">
        <v>1306</v>
      </c>
      <c r="D345" s="447">
        <v>1512</v>
      </c>
      <c r="E345" s="446">
        <v>1476</v>
      </c>
      <c r="F345" s="448"/>
      <c r="G345" s="449"/>
    </row>
    <row r="346" spans="1:7" ht="21" customHeight="1">
      <c r="A346" s="348">
        <v>2040602</v>
      </c>
      <c r="B346" s="345" t="s">
        <v>212</v>
      </c>
      <c r="C346" s="446">
        <v>157</v>
      </c>
      <c r="D346" s="447">
        <v>267</v>
      </c>
      <c r="E346" s="446">
        <v>164</v>
      </c>
      <c r="F346" s="448"/>
      <c r="G346" s="449"/>
    </row>
    <row r="347" spans="1:7" s="34" customFormat="1" ht="21" customHeight="1">
      <c r="A347" s="348">
        <v>2040603</v>
      </c>
      <c r="B347" s="345" t="s">
        <v>213</v>
      </c>
      <c r="C347" s="446">
        <v>0</v>
      </c>
      <c r="D347" s="447"/>
      <c r="E347" s="446">
        <v>0</v>
      </c>
      <c r="F347" s="448"/>
      <c r="G347" s="449"/>
    </row>
    <row r="348" spans="1:7" ht="21" customHeight="1">
      <c r="A348" s="348">
        <v>2040604</v>
      </c>
      <c r="B348" s="345" t="s">
        <v>414</v>
      </c>
      <c r="C348" s="446">
        <v>10</v>
      </c>
      <c r="D348" s="447">
        <v>10</v>
      </c>
      <c r="E348" s="446">
        <v>0</v>
      </c>
      <c r="F348" s="448"/>
      <c r="G348" s="449"/>
    </row>
    <row r="349" spans="1:7" ht="21" customHeight="1">
      <c r="A349" s="348">
        <v>2040605</v>
      </c>
      <c r="B349" s="345" t="s">
        <v>415</v>
      </c>
      <c r="C349" s="446">
        <v>0</v>
      </c>
      <c r="D349" s="447"/>
      <c r="E349" s="446">
        <v>0</v>
      </c>
      <c r="F349" s="448"/>
      <c r="G349" s="449"/>
    </row>
    <row r="350" spans="1:7" ht="21" customHeight="1">
      <c r="A350" s="348">
        <v>2040606</v>
      </c>
      <c r="B350" s="345" t="s">
        <v>416</v>
      </c>
      <c r="C350" s="446">
        <v>0</v>
      </c>
      <c r="D350" s="447"/>
      <c r="E350" s="446">
        <v>0</v>
      </c>
      <c r="F350" s="451"/>
      <c r="G350" s="452"/>
    </row>
    <row r="351" spans="1:7" ht="21" customHeight="1">
      <c r="A351" s="348">
        <v>2040607</v>
      </c>
      <c r="B351" s="345" t="s">
        <v>417</v>
      </c>
      <c r="C351" s="446">
        <v>14</v>
      </c>
      <c r="D351" s="447">
        <v>54</v>
      </c>
      <c r="E351" s="446">
        <v>9</v>
      </c>
      <c r="F351" s="448"/>
      <c r="G351" s="449"/>
    </row>
    <row r="352" spans="1:7" ht="21" customHeight="1">
      <c r="A352" s="348">
        <v>2040608</v>
      </c>
      <c r="B352" s="345" t="s">
        <v>418</v>
      </c>
      <c r="C352" s="446">
        <v>0</v>
      </c>
      <c r="D352" s="447"/>
      <c r="E352" s="446">
        <v>0</v>
      </c>
      <c r="F352" s="448"/>
      <c r="G352" s="449"/>
    </row>
    <row r="353" spans="1:7" ht="21" customHeight="1">
      <c r="A353" s="348">
        <v>2040610</v>
      </c>
      <c r="B353" s="345" t="s">
        <v>419</v>
      </c>
      <c r="C353" s="446">
        <v>26</v>
      </c>
      <c r="D353" s="447">
        <v>56</v>
      </c>
      <c r="E353" s="446">
        <v>32</v>
      </c>
      <c r="F353" s="451"/>
      <c r="G353" s="452">
        <v>123.1</v>
      </c>
    </row>
    <row r="354" spans="1:7" s="34" customFormat="1" ht="21" customHeight="1">
      <c r="A354" s="348">
        <v>2040612</v>
      </c>
      <c r="B354" s="345" t="s">
        <v>420</v>
      </c>
      <c r="C354" s="446">
        <v>0</v>
      </c>
      <c r="D354" s="447"/>
      <c r="E354" s="446"/>
      <c r="F354" s="451"/>
      <c r="G354" s="452"/>
    </row>
    <row r="355" spans="1:7" ht="21" customHeight="1">
      <c r="A355" s="348">
        <v>2040613</v>
      </c>
      <c r="B355" s="345" t="s">
        <v>251</v>
      </c>
      <c r="C355" s="446">
        <v>0</v>
      </c>
      <c r="D355" s="447"/>
      <c r="E355" s="446">
        <v>0</v>
      </c>
      <c r="F355" s="448"/>
      <c r="G355" s="449"/>
    </row>
    <row r="356" spans="1:7" ht="21" customHeight="1">
      <c r="A356" s="348">
        <v>2040650</v>
      </c>
      <c r="B356" s="345" t="s">
        <v>220</v>
      </c>
      <c r="C356" s="446">
        <v>0</v>
      </c>
      <c r="D356" s="447"/>
      <c r="E356" s="446">
        <v>0</v>
      </c>
      <c r="F356" s="448"/>
      <c r="G356" s="449"/>
    </row>
    <row r="357" spans="1:7" ht="21" customHeight="1">
      <c r="A357" s="348">
        <v>2040699</v>
      </c>
      <c r="B357" s="345" t="s">
        <v>421</v>
      </c>
      <c r="C357" s="446">
        <v>0</v>
      </c>
      <c r="D357" s="447"/>
      <c r="E357" s="446">
        <v>0</v>
      </c>
      <c r="F357" s="448"/>
      <c r="G357" s="449"/>
    </row>
    <row r="358" spans="1:7" ht="21" customHeight="1">
      <c r="A358" s="348">
        <v>20407</v>
      </c>
      <c r="B358" s="344" t="s">
        <v>422</v>
      </c>
      <c r="C358" s="446"/>
      <c r="D358" s="447"/>
      <c r="E358" s="446">
        <v>0</v>
      </c>
      <c r="F358" s="444">
        <f>IFERROR(E358/D358,0)*100</f>
        <v>0</v>
      </c>
      <c r="G358" s="445"/>
    </row>
    <row r="359" spans="1:7" ht="21" customHeight="1">
      <c r="A359" s="348">
        <v>2040701</v>
      </c>
      <c r="B359" s="345" t="s">
        <v>211</v>
      </c>
      <c r="C359" s="446">
        <v>0</v>
      </c>
      <c r="D359" s="447"/>
      <c r="E359" s="446">
        <v>0</v>
      </c>
      <c r="F359" s="451"/>
      <c r="G359" s="452"/>
    </row>
    <row r="360" spans="1:7" ht="21" customHeight="1">
      <c r="A360" s="348">
        <v>2040702</v>
      </c>
      <c r="B360" s="345" t="s">
        <v>212</v>
      </c>
      <c r="C360" s="446">
        <v>0</v>
      </c>
      <c r="D360" s="447"/>
      <c r="E360" s="446">
        <v>0</v>
      </c>
      <c r="F360" s="448"/>
      <c r="G360" s="449"/>
    </row>
    <row r="361" spans="1:7" ht="21" customHeight="1">
      <c r="A361" s="348">
        <v>2040703</v>
      </c>
      <c r="B361" s="345" t="s">
        <v>213</v>
      </c>
      <c r="C361" s="446">
        <v>0</v>
      </c>
      <c r="D361" s="447"/>
      <c r="E361" s="446">
        <v>0</v>
      </c>
      <c r="F361" s="448"/>
      <c r="G361" s="449"/>
    </row>
    <row r="362" spans="1:7" ht="21" customHeight="1">
      <c r="A362" s="348">
        <v>2040704</v>
      </c>
      <c r="B362" s="345" t="s">
        <v>423</v>
      </c>
      <c r="C362" s="446">
        <v>0</v>
      </c>
      <c r="D362" s="447"/>
      <c r="E362" s="446">
        <v>0</v>
      </c>
      <c r="F362" s="448"/>
      <c r="G362" s="449"/>
    </row>
    <row r="363" spans="1:7" ht="21" customHeight="1">
      <c r="A363" s="348">
        <v>2040705</v>
      </c>
      <c r="B363" s="345" t="s">
        <v>424</v>
      </c>
      <c r="C363" s="446">
        <v>0</v>
      </c>
      <c r="D363" s="447"/>
      <c r="E363" s="446">
        <v>0</v>
      </c>
      <c r="F363" s="448"/>
      <c r="G363" s="449"/>
    </row>
    <row r="364" spans="1:7" ht="21" customHeight="1">
      <c r="A364" s="348">
        <v>2040706</v>
      </c>
      <c r="B364" s="345" t="s">
        <v>425</v>
      </c>
      <c r="C364" s="446">
        <v>0</v>
      </c>
      <c r="D364" s="447"/>
      <c r="E364" s="446">
        <v>0</v>
      </c>
      <c r="F364" s="448"/>
      <c r="G364" s="449"/>
    </row>
    <row r="365" spans="1:7" ht="21" customHeight="1">
      <c r="A365" s="348">
        <v>2040707</v>
      </c>
      <c r="B365" s="345" t="s">
        <v>251</v>
      </c>
      <c r="C365" s="446">
        <v>0</v>
      </c>
      <c r="D365" s="447"/>
      <c r="E365" s="446">
        <v>0</v>
      </c>
      <c r="F365" s="448"/>
      <c r="G365" s="449"/>
    </row>
    <row r="366" spans="1:7" s="34" customFormat="1" ht="21" customHeight="1">
      <c r="A366" s="348">
        <v>2040750</v>
      </c>
      <c r="B366" s="345" t="s">
        <v>220</v>
      </c>
      <c r="C366" s="446">
        <v>0</v>
      </c>
      <c r="D366" s="447"/>
      <c r="E366" s="446">
        <v>0</v>
      </c>
      <c r="F366" s="451"/>
      <c r="G366" s="452"/>
    </row>
    <row r="367" spans="1:7" ht="21" customHeight="1">
      <c r="A367" s="348">
        <v>2040799</v>
      </c>
      <c r="B367" s="345" t="s">
        <v>426</v>
      </c>
      <c r="C367" s="446">
        <v>0</v>
      </c>
      <c r="D367" s="447"/>
      <c r="E367" s="446">
        <v>0</v>
      </c>
      <c r="F367" s="448"/>
      <c r="G367" s="449"/>
    </row>
    <row r="368" spans="1:7" ht="21" customHeight="1">
      <c r="A368" s="348">
        <v>20408</v>
      </c>
      <c r="B368" s="344" t="s">
        <v>427</v>
      </c>
      <c r="C368" s="446"/>
      <c r="D368" s="447"/>
      <c r="E368" s="446">
        <v>0</v>
      </c>
      <c r="F368" s="444">
        <f>IFERROR(E368/D368,0)*100</f>
        <v>0</v>
      </c>
      <c r="G368" s="445"/>
    </row>
    <row r="369" spans="1:7" ht="21" customHeight="1">
      <c r="A369" s="348">
        <v>2040801</v>
      </c>
      <c r="B369" s="345" t="s">
        <v>211</v>
      </c>
      <c r="C369" s="446">
        <v>0</v>
      </c>
      <c r="D369" s="447"/>
      <c r="E369" s="446">
        <v>0</v>
      </c>
      <c r="F369" s="448"/>
      <c r="G369" s="449"/>
    </row>
    <row r="370" spans="1:7" s="326" customFormat="1" ht="21" customHeight="1">
      <c r="A370" s="348">
        <v>2040802</v>
      </c>
      <c r="B370" s="345" t="s">
        <v>212</v>
      </c>
      <c r="C370" s="446">
        <v>0</v>
      </c>
      <c r="D370" s="447"/>
      <c r="E370" s="446">
        <v>0</v>
      </c>
      <c r="F370" s="448"/>
      <c r="G370" s="449"/>
    </row>
    <row r="371" spans="1:7" ht="21" customHeight="1">
      <c r="A371" s="348">
        <v>2040803</v>
      </c>
      <c r="B371" s="345" t="s">
        <v>213</v>
      </c>
      <c r="C371" s="446">
        <v>0</v>
      </c>
      <c r="D371" s="447"/>
      <c r="E371" s="446">
        <v>0</v>
      </c>
      <c r="F371" s="448"/>
      <c r="G371" s="449"/>
    </row>
    <row r="372" spans="1:7" ht="21" customHeight="1">
      <c r="A372" s="348">
        <v>2040804</v>
      </c>
      <c r="B372" s="345" t="s">
        <v>428</v>
      </c>
      <c r="C372" s="446">
        <v>0</v>
      </c>
      <c r="D372" s="447"/>
      <c r="E372" s="446">
        <v>0</v>
      </c>
      <c r="F372" s="448"/>
      <c r="G372" s="449"/>
    </row>
    <row r="373" spans="1:7" ht="21" customHeight="1">
      <c r="A373" s="348">
        <v>2040805</v>
      </c>
      <c r="B373" s="345" t="s">
        <v>429</v>
      </c>
      <c r="C373" s="446">
        <v>0</v>
      </c>
      <c r="D373" s="447"/>
      <c r="E373" s="446">
        <v>0</v>
      </c>
      <c r="F373" s="448"/>
      <c r="G373" s="449"/>
    </row>
    <row r="374" spans="1:7" s="326" customFormat="1" ht="21" customHeight="1">
      <c r="A374" s="348">
        <v>2040806</v>
      </c>
      <c r="B374" s="345" t="s">
        <v>430</v>
      </c>
      <c r="C374" s="446">
        <v>0</v>
      </c>
      <c r="D374" s="447"/>
      <c r="E374" s="446">
        <v>0</v>
      </c>
      <c r="F374" s="448"/>
      <c r="G374" s="449"/>
    </row>
    <row r="375" spans="1:7" ht="21" customHeight="1">
      <c r="A375" s="348">
        <v>2040807</v>
      </c>
      <c r="B375" s="345" t="s">
        <v>251</v>
      </c>
      <c r="C375" s="446">
        <v>0</v>
      </c>
      <c r="D375" s="447"/>
      <c r="E375" s="446">
        <v>0</v>
      </c>
      <c r="F375" s="448"/>
      <c r="G375" s="449"/>
    </row>
    <row r="376" spans="1:7" ht="21" customHeight="1">
      <c r="A376" s="348">
        <v>2040850</v>
      </c>
      <c r="B376" s="345" t="s">
        <v>220</v>
      </c>
      <c r="C376" s="446">
        <v>0</v>
      </c>
      <c r="D376" s="447"/>
      <c r="E376" s="446">
        <v>0</v>
      </c>
      <c r="F376" s="448"/>
      <c r="G376" s="449"/>
    </row>
    <row r="377" spans="1:7" ht="21" customHeight="1">
      <c r="A377" s="348">
        <v>2040899</v>
      </c>
      <c r="B377" s="345" t="s">
        <v>431</v>
      </c>
      <c r="C377" s="446">
        <v>0</v>
      </c>
      <c r="D377" s="447"/>
      <c r="E377" s="446">
        <v>0</v>
      </c>
      <c r="F377" s="448"/>
      <c r="G377" s="449"/>
    </row>
    <row r="378" spans="1:7" s="34" customFormat="1" ht="21" customHeight="1">
      <c r="A378" s="351">
        <v>20409</v>
      </c>
      <c r="B378" s="344" t="s">
        <v>432</v>
      </c>
      <c r="C378" s="446"/>
      <c r="D378" s="447"/>
      <c r="E378" s="446">
        <v>0</v>
      </c>
      <c r="F378" s="444">
        <f>IFERROR(E378/D378,0)*100</f>
        <v>0</v>
      </c>
      <c r="G378" s="445"/>
    </row>
    <row r="379" spans="1:7" ht="21" customHeight="1">
      <c r="A379" s="348">
        <v>2040901</v>
      </c>
      <c r="B379" s="345" t="s">
        <v>211</v>
      </c>
      <c r="C379" s="446">
        <v>0</v>
      </c>
      <c r="D379" s="447"/>
      <c r="E379" s="446">
        <v>0</v>
      </c>
      <c r="F379" s="448"/>
      <c r="G379" s="449"/>
    </row>
    <row r="380" spans="1:7" ht="21" customHeight="1">
      <c r="A380" s="348">
        <v>2040902</v>
      </c>
      <c r="B380" s="345" t="s">
        <v>212</v>
      </c>
      <c r="C380" s="446">
        <v>0</v>
      </c>
      <c r="D380" s="447"/>
      <c r="E380" s="446">
        <v>0</v>
      </c>
      <c r="F380" s="448"/>
      <c r="G380" s="449"/>
    </row>
    <row r="381" spans="1:7" ht="21" customHeight="1">
      <c r="A381" s="348">
        <v>2040903</v>
      </c>
      <c r="B381" s="345" t="s">
        <v>213</v>
      </c>
      <c r="C381" s="446">
        <v>0</v>
      </c>
      <c r="D381" s="447"/>
      <c r="E381" s="446">
        <v>0</v>
      </c>
      <c r="F381" s="448"/>
      <c r="G381" s="449"/>
    </row>
    <row r="382" spans="1:7" ht="21" customHeight="1">
      <c r="A382" s="348">
        <v>2040904</v>
      </c>
      <c r="B382" s="345" t="s">
        <v>433</v>
      </c>
      <c r="C382" s="446">
        <v>0</v>
      </c>
      <c r="D382" s="447"/>
      <c r="E382" s="446">
        <v>0</v>
      </c>
      <c r="F382" s="448"/>
      <c r="G382" s="449"/>
    </row>
    <row r="383" spans="1:7" ht="21" customHeight="1">
      <c r="A383" s="348">
        <v>2040905</v>
      </c>
      <c r="B383" s="345" t="s">
        <v>434</v>
      </c>
      <c r="C383" s="446">
        <v>0</v>
      </c>
      <c r="D383" s="447"/>
      <c r="E383" s="446">
        <v>0</v>
      </c>
      <c r="F383" s="448"/>
      <c r="G383" s="449"/>
    </row>
    <row r="384" spans="1:7" s="34" customFormat="1" ht="21" customHeight="1">
      <c r="A384" s="348">
        <v>2040950</v>
      </c>
      <c r="B384" s="345" t="s">
        <v>220</v>
      </c>
      <c r="C384" s="446">
        <v>0</v>
      </c>
      <c r="D384" s="447"/>
      <c r="E384" s="446">
        <v>0</v>
      </c>
      <c r="F384" s="448"/>
      <c r="G384" s="449"/>
    </row>
    <row r="385" spans="1:7" ht="21" customHeight="1">
      <c r="A385" s="348">
        <v>2040999</v>
      </c>
      <c r="B385" s="345" t="s">
        <v>435</v>
      </c>
      <c r="C385" s="446">
        <v>0</v>
      </c>
      <c r="D385" s="447"/>
      <c r="E385" s="446">
        <v>0</v>
      </c>
      <c r="F385" s="448"/>
      <c r="G385" s="449"/>
    </row>
    <row r="386" spans="1:7" ht="21" customHeight="1">
      <c r="A386" s="348">
        <v>20410</v>
      </c>
      <c r="B386" s="344" t="s">
        <v>436</v>
      </c>
      <c r="C386" s="446"/>
      <c r="D386" s="447"/>
      <c r="E386" s="446">
        <v>0</v>
      </c>
      <c r="F386" s="444">
        <f>IFERROR(E386/D386,0)*100</f>
        <v>0</v>
      </c>
      <c r="G386" s="445"/>
    </row>
    <row r="387" spans="1:7" ht="21" customHeight="1">
      <c r="A387" s="348">
        <v>2041001</v>
      </c>
      <c r="B387" s="345" t="s">
        <v>211</v>
      </c>
      <c r="C387" s="446">
        <v>0</v>
      </c>
      <c r="D387" s="447"/>
      <c r="E387" s="446">
        <v>0</v>
      </c>
      <c r="F387" s="448"/>
      <c r="G387" s="449"/>
    </row>
    <row r="388" spans="1:7" ht="21" customHeight="1">
      <c r="A388" s="348">
        <v>2041002</v>
      </c>
      <c r="B388" s="345" t="s">
        <v>212</v>
      </c>
      <c r="C388" s="446">
        <v>0</v>
      </c>
      <c r="D388" s="447"/>
      <c r="E388" s="446">
        <v>0</v>
      </c>
      <c r="F388" s="448"/>
      <c r="G388" s="449"/>
    </row>
    <row r="389" spans="1:7" ht="21" customHeight="1">
      <c r="A389" s="348">
        <v>2041006</v>
      </c>
      <c r="B389" s="345" t="s">
        <v>251</v>
      </c>
      <c r="C389" s="446">
        <v>0</v>
      </c>
      <c r="D389" s="447"/>
      <c r="E389" s="446">
        <v>0</v>
      </c>
      <c r="F389" s="448"/>
      <c r="G389" s="449"/>
    </row>
    <row r="390" spans="1:7" ht="21" customHeight="1">
      <c r="A390" s="348">
        <v>2041007</v>
      </c>
      <c r="B390" s="345" t="s">
        <v>437</v>
      </c>
      <c r="C390" s="446">
        <v>0</v>
      </c>
      <c r="D390" s="447"/>
      <c r="E390" s="446">
        <v>0</v>
      </c>
      <c r="F390" s="451"/>
      <c r="G390" s="452"/>
    </row>
    <row r="391" spans="1:7" s="34" customFormat="1" ht="21" customHeight="1">
      <c r="A391" s="348">
        <v>2041099</v>
      </c>
      <c r="B391" s="345" t="s">
        <v>438</v>
      </c>
      <c r="C391" s="446">
        <v>0</v>
      </c>
      <c r="D391" s="447"/>
      <c r="E391" s="446">
        <v>0</v>
      </c>
      <c r="F391" s="448"/>
      <c r="G391" s="449"/>
    </row>
    <row r="392" spans="1:7" ht="21" customHeight="1">
      <c r="A392" s="348">
        <v>20499</v>
      </c>
      <c r="B392" s="344" t="s">
        <v>439</v>
      </c>
      <c r="C392" s="316">
        <f t="shared" ref="C392:E392" si="43">SUM(C393:C394)</f>
        <v>0</v>
      </c>
      <c r="D392" s="316">
        <f t="shared" si="43"/>
        <v>72</v>
      </c>
      <c r="E392" s="316">
        <f t="shared" si="43"/>
        <v>7</v>
      </c>
      <c r="F392" s="444">
        <f>IFERROR(E392/D392,0)*100</f>
        <v>9.6999999999999993</v>
      </c>
      <c r="G392" s="445">
        <v>53.8</v>
      </c>
    </row>
    <row r="393" spans="1:7" ht="21" customHeight="1">
      <c r="A393" s="348">
        <v>2049902</v>
      </c>
      <c r="B393" s="345" t="s">
        <v>440</v>
      </c>
      <c r="C393" s="446">
        <v>0</v>
      </c>
      <c r="D393" s="447">
        <v>30</v>
      </c>
      <c r="E393" s="446">
        <v>0</v>
      </c>
      <c r="F393" s="448"/>
      <c r="G393" s="449"/>
    </row>
    <row r="394" spans="1:7" ht="21" customHeight="1">
      <c r="A394" s="348">
        <v>2049999</v>
      </c>
      <c r="B394" s="345" t="s">
        <v>441</v>
      </c>
      <c r="C394" s="446">
        <v>0</v>
      </c>
      <c r="D394" s="447">
        <v>42</v>
      </c>
      <c r="E394" s="446">
        <v>7</v>
      </c>
      <c r="F394" s="448"/>
      <c r="G394" s="449"/>
    </row>
    <row r="395" spans="1:7" s="34" customFormat="1" ht="21" customHeight="1">
      <c r="A395" s="348">
        <v>205</v>
      </c>
      <c r="B395" s="344" t="s">
        <v>132</v>
      </c>
      <c r="C395" s="316">
        <f t="shared" ref="C395:E395" si="44">C396+C401+C408+C414+C420+C424+C428+C432+C438+C445</f>
        <v>83031</v>
      </c>
      <c r="D395" s="316">
        <f t="shared" si="44"/>
        <v>101610</v>
      </c>
      <c r="E395" s="316">
        <f t="shared" si="44"/>
        <v>94012</v>
      </c>
      <c r="F395" s="444">
        <f t="shared" ref="F395:F396" si="45">IFERROR(E395/D395,0)*100</f>
        <v>92.5</v>
      </c>
      <c r="G395" s="445">
        <v>107.8</v>
      </c>
    </row>
    <row r="396" spans="1:7" ht="21" customHeight="1">
      <c r="A396" s="348">
        <v>20501</v>
      </c>
      <c r="B396" s="344" t="s">
        <v>442</v>
      </c>
      <c r="C396" s="316">
        <f t="shared" ref="C396:E396" si="46">SUM(C397:C400)</f>
        <v>1341</v>
      </c>
      <c r="D396" s="316">
        <f t="shared" si="46"/>
        <v>1492</v>
      </c>
      <c r="E396" s="316">
        <f t="shared" si="46"/>
        <v>1433</v>
      </c>
      <c r="F396" s="444">
        <f t="shared" si="45"/>
        <v>96</v>
      </c>
      <c r="G396" s="445">
        <v>93.1</v>
      </c>
    </row>
    <row r="397" spans="1:7" ht="21" customHeight="1">
      <c r="A397" s="348">
        <v>2050101</v>
      </c>
      <c r="B397" s="345" t="s">
        <v>211</v>
      </c>
      <c r="C397" s="446">
        <v>750</v>
      </c>
      <c r="D397" s="447">
        <v>817</v>
      </c>
      <c r="E397" s="446">
        <v>815</v>
      </c>
      <c r="F397" s="448"/>
      <c r="G397" s="449"/>
    </row>
    <row r="398" spans="1:7" ht="21" customHeight="1">
      <c r="A398" s="348">
        <v>2050102</v>
      </c>
      <c r="B398" s="345" t="s">
        <v>212</v>
      </c>
      <c r="C398" s="446">
        <v>0</v>
      </c>
      <c r="D398" s="447"/>
      <c r="E398" s="446">
        <v>0</v>
      </c>
      <c r="F398" s="448"/>
      <c r="G398" s="449"/>
    </row>
    <row r="399" spans="1:7" s="34" customFormat="1" ht="21" customHeight="1">
      <c r="A399" s="348">
        <v>2050103</v>
      </c>
      <c r="B399" s="345" t="s">
        <v>213</v>
      </c>
      <c r="C399" s="446">
        <v>0</v>
      </c>
      <c r="D399" s="447"/>
      <c r="E399" s="446">
        <v>0</v>
      </c>
      <c r="F399" s="448"/>
      <c r="G399" s="449"/>
    </row>
    <row r="400" spans="1:7" ht="21" customHeight="1">
      <c r="A400" s="348">
        <v>2050199</v>
      </c>
      <c r="B400" s="345" t="s">
        <v>443</v>
      </c>
      <c r="C400" s="446">
        <v>591</v>
      </c>
      <c r="D400" s="447">
        <v>675</v>
      </c>
      <c r="E400" s="446">
        <v>618</v>
      </c>
      <c r="F400" s="448"/>
      <c r="G400" s="449"/>
    </row>
    <row r="401" spans="1:7" ht="21" customHeight="1">
      <c r="A401" s="348">
        <v>20502</v>
      </c>
      <c r="B401" s="344" t="s">
        <v>444</v>
      </c>
      <c r="C401" s="316">
        <f t="shared" ref="C401:E401" si="47">SUM(C402:C407)</f>
        <v>70353</v>
      </c>
      <c r="D401" s="316">
        <f t="shared" si="47"/>
        <v>83612</v>
      </c>
      <c r="E401" s="316">
        <f t="shared" si="47"/>
        <v>77702</v>
      </c>
      <c r="F401" s="444">
        <f>IFERROR(E401/D401,0)*100</f>
        <v>92.9</v>
      </c>
      <c r="G401" s="445">
        <v>107.7</v>
      </c>
    </row>
    <row r="402" spans="1:7" ht="21" customHeight="1">
      <c r="A402" s="348">
        <v>2050201</v>
      </c>
      <c r="B402" s="345" t="s">
        <v>445</v>
      </c>
      <c r="C402" s="446">
        <v>1728</v>
      </c>
      <c r="D402" s="447">
        <v>6002</v>
      </c>
      <c r="E402" s="446">
        <v>5515</v>
      </c>
      <c r="F402" s="448"/>
      <c r="G402" s="449"/>
    </row>
    <row r="403" spans="1:7" ht="21" customHeight="1">
      <c r="A403" s="348">
        <v>2050202</v>
      </c>
      <c r="B403" s="345" t="s">
        <v>446</v>
      </c>
      <c r="C403" s="446">
        <v>24565</v>
      </c>
      <c r="D403" s="447">
        <v>28550</v>
      </c>
      <c r="E403" s="446">
        <v>26596</v>
      </c>
      <c r="F403" s="451"/>
      <c r="G403" s="452"/>
    </row>
    <row r="404" spans="1:7" ht="21" customHeight="1">
      <c r="A404" s="348">
        <v>2050203</v>
      </c>
      <c r="B404" s="345" t="s">
        <v>447</v>
      </c>
      <c r="C404" s="446">
        <v>20454</v>
      </c>
      <c r="D404" s="447">
        <v>25177</v>
      </c>
      <c r="E404" s="446">
        <v>23436</v>
      </c>
      <c r="F404" s="448"/>
      <c r="G404" s="449"/>
    </row>
    <row r="405" spans="1:7" ht="21" customHeight="1">
      <c r="A405" s="348">
        <v>2050204</v>
      </c>
      <c r="B405" s="345" t="s">
        <v>448</v>
      </c>
      <c r="C405" s="446">
        <v>18349</v>
      </c>
      <c r="D405" s="447">
        <v>23693</v>
      </c>
      <c r="E405" s="446">
        <v>21965</v>
      </c>
      <c r="F405" s="448"/>
      <c r="G405" s="449"/>
    </row>
    <row r="406" spans="1:7" ht="21" customHeight="1">
      <c r="A406" s="348">
        <v>2050205</v>
      </c>
      <c r="B406" s="345" t="s">
        <v>449</v>
      </c>
      <c r="C406" s="446">
        <v>73</v>
      </c>
      <c r="D406" s="447">
        <v>71</v>
      </c>
      <c r="E406" s="446">
        <v>71</v>
      </c>
      <c r="F406" s="448"/>
      <c r="G406" s="449"/>
    </row>
    <row r="407" spans="1:7" ht="21" customHeight="1">
      <c r="A407" s="348">
        <v>2050299</v>
      </c>
      <c r="B407" s="345" t="s">
        <v>450</v>
      </c>
      <c r="C407" s="446">
        <v>5184</v>
      </c>
      <c r="D407" s="447">
        <v>119</v>
      </c>
      <c r="E407" s="446">
        <v>119</v>
      </c>
      <c r="F407" s="451"/>
      <c r="G407" s="452"/>
    </row>
    <row r="408" spans="1:7" s="34" customFormat="1" ht="21" customHeight="1">
      <c r="A408" s="348">
        <v>20503</v>
      </c>
      <c r="B408" s="344" t="s">
        <v>451</v>
      </c>
      <c r="C408" s="316">
        <f t="shared" ref="C408:E408" si="48">SUM(C409:C413)</f>
        <v>8823</v>
      </c>
      <c r="D408" s="316">
        <f t="shared" si="48"/>
        <v>12373</v>
      </c>
      <c r="E408" s="316">
        <f t="shared" si="48"/>
        <v>12127</v>
      </c>
      <c r="F408" s="444">
        <f>IFERROR(E408/D408,0)*100</f>
        <v>98</v>
      </c>
      <c r="G408" s="445">
        <v>118.3</v>
      </c>
    </row>
    <row r="409" spans="1:7" ht="21" customHeight="1">
      <c r="A409" s="348">
        <v>2050301</v>
      </c>
      <c r="B409" s="345" t="s">
        <v>452</v>
      </c>
      <c r="C409" s="446">
        <v>0</v>
      </c>
      <c r="D409" s="447"/>
      <c r="E409" s="446">
        <v>0</v>
      </c>
      <c r="F409" s="448"/>
      <c r="G409" s="449"/>
    </row>
    <row r="410" spans="1:7" ht="21" customHeight="1">
      <c r="A410" s="348">
        <v>2050302</v>
      </c>
      <c r="B410" s="345" t="s">
        <v>453</v>
      </c>
      <c r="C410" s="446">
        <v>8821</v>
      </c>
      <c r="D410" s="447">
        <v>12371</v>
      </c>
      <c r="E410" s="446">
        <v>12125</v>
      </c>
      <c r="F410" s="448"/>
      <c r="G410" s="449"/>
    </row>
    <row r="411" spans="1:7" ht="21" customHeight="1">
      <c r="A411" s="348">
        <v>2050303</v>
      </c>
      <c r="B411" s="345" t="s">
        <v>454</v>
      </c>
      <c r="C411" s="446">
        <v>2</v>
      </c>
      <c r="D411" s="447">
        <v>2</v>
      </c>
      <c r="E411" s="446">
        <v>2</v>
      </c>
      <c r="F411" s="451"/>
      <c r="G411" s="452"/>
    </row>
    <row r="412" spans="1:7" ht="21" customHeight="1">
      <c r="A412" s="348">
        <v>2050305</v>
      </c>
      <c r="B412" s="345" t="s">
        <v>455</v>
      </c>
      <c r="C412" s="446">
        <v>0</v>
      </c>
      <c r="D412" s="447"/>
      <c r="E412" s="446">
        <v>0</v>
      </c>
      <c r="F412" s="448"/>
      <c r="G412" s="449"/>
    </row>
    <row r="413" spans="1:7" ht="21" customHeight="1">
      <c r="A413" s="348">
        <v>2050399</v>
      </c>
      <c r="B413" s="345" t="s">
        <v>456</v>
      </c>
      <c r="C413" s="446">
        <v>0</v>
      </c>
      <c r="D413" s="447"/>
      <c r="E413" s="446">
        <v>0</v>
      </c>
      <c r="F413" s="448"/>
      <c r="G413" s="449"/>
    </row>
    <row r="414" spans="1:7" s="34" customFormat="1" ht="21" customHeight="1">
      <c r="A414" s="348">
        <v>20504</v>
      </c>
      <c r="B414" s="344" t="s">
        <v>457</v>
      </c>
      <c r="C414" s="316">
        <f t="shared" ref="C414:E414" si="49">SUM(C415:C419)</f>
        <v>0</v>
      </c>
      <c r="D414" s="316">
        <f t="shared" si="49"/>
        <v>0</v>
      </c>
      <c r="E414" s="316">
        <f t="shared" si="49"/>
        <v>0</v>
      </c>
      <c r="F414" s="444">
        <f>IFERROR(E414/D414,0)*100</f>
        <v>0</v>
      </c>
      <c r="G414" s="445">
        <v>0</v>
      </c>
    </row>
    <row r="415" spans="1:7" ht="21" customHeight="1">
      <c r="A415" s="348">
        <v>2050401</v>
      </c>
      <c r="B415" s="345" t="s">
        <v>458</v>
      </c>
      <c r="C415" s="446">
        <v>0</v>
      </c>
      <c r="D415" s="447"/>
      <c r="E415" s="446">
        <v>0</v>
      </c>
      <c r="F415" s="448"/>
      <c r="G415" s="449"/>
    </row>
    <row r="416" spans="1:7" ht="21" customHeight="1">
      <c r="A416" s="348">
        <v>2050402</v>
      </c>
      <c r="B416" s="345" t="s">
        <v>459</v>
      </c>
      <c r="C416" s="446">
        <v>0</v>
      </c>
      <c r="D416" s="447"/>
      <c r="E416" s="446">
        <v>0</v>
      </c>
      <c r="F416" s="448"/>
      <c r="G416" s="449">
        <v>0</v>
      </c>
    </row>
    <row r="417" spans="1:7" ht="21" customHeight="1">
      <c r="A417" s="348">
        <v>2050403</v>
      </c>
      <c r="B417" s="345" t="s">
        <v>460</v>
      </c>
      <c r="C417" s="446">
        <v>0</v>
      </c>
      <c r="D417" s="447"/>
      <c r="E417" s="446">
        <v>0</v>
      </c>
      <c r="F417" s="448"/>
      <c r="G417" s="449"/>
    </row>
    <row r="418" spans="1:7" ht="21" customHeight="1">
      <c r="A418" s="348">
        <v>2050404</v>
      </c>
      <c r="B418" s="345" t="s">
        <v>461</v>
      </c>
      <c r="C418" s="446">
        <v>0</v>
      </c>
      <c r="D418" s="447"/>
      <c r="E418" s="446">
        <v>0</v>
      </c>
      <c r="F418" s="448"/>
      <c r="G418" s="449"/>
    </row>
    <row r="419" spans="1:7" s="34" customFormat="1" ht="21" customHeight="1">
      <c r="A419" s="348">
        <v>2050499</v>
      </c>
      <c r="B419" s="345" t="s">
        <v>462</v>
      </c>
      <c r="C419" s="446">
        <v>0</v>
      </c>
      <c r="D419" s="447"/>
      <c r="E419" s="446">
        <v>0</v>
      </c>
      <c r="F419" s="448"/>
      <c r="G419" s="449"/>
    </row>
    <row r="420" spans="1:7" ht="21" customHeight="1">
      <c r="A420" s="348">
        <v>20505</v>
      </c>
      <c r="B420" s="344" t="s">
        <v>463</v>
      </c>
      <c r="C420" s="316">
        <f t="shared" ref="C420:E420" si="50">SUM(C421:C423)</f>
        <v>120</v>
      </c>
      <c r="D420" s="316">
        <f t="shared" si="50"/>
        <v>121</v>
      </c>
      <c r="E420" s="316">
        <f t="shared" si="50"/>
        <v>82</v>
      </c>
      <c r="F420" s="444">
        <f>IFERROR(E420/D420,0)*100</f>
        <v>67.8</v>
      </c>
      <c r="G420" s="445">
        <v>68.3</v>
      </c>
    </row>
    <row r="421" spans="1:7" ht="21" customHeight="1">
      <c r="A421" s="348">
        <v>2050501</v>
      </c>
      <c r="B421" s="345" t="s">
        <v>464</v>
      </c>
      <c r="C421" s="446">
        <v>120</v>
      </c>
      <c r="D421" s="447">
        <v>97</v>
      </c>
      <c r="E421" s="446">
        <v>58</v>
      </c>
      <c r="F421" s="448"/>
      <c r="G421" s="449">
        <v>48.3</v>
      </c>
    </row>
    <row r="422" spans="1:7" ht="21" customHeight="1">
      <c r="A422" s="348">
        <v>2050502</v>
      </c>
      <c r="B422" s="345" t="s">
        <v>465</v>
      </c>
      <c r="C422" s="446">
        <v>0</v>
      </c>
      <c r="D422" s="447">
        <v>24</v>
      </c>
      <c r="E422" s="446">
        <v>24</v>
      </c>
      <c r="F422" s="448"/>
      <c r="G422" s="449"/>
    </row>
    <row r="423" spans="1:7" ht="21" customHeight="1">
      <c r="A423" s="348">
        <v>2050599</v>
      </c>
      <c r="B423" s="345" t="s">
        <v>466</v>
      </c>
      <c r="C423" s="446">
        <v>0</v>
      </c>
      <c r="D423" s="447"/>
      <c r="E423" s="446">
        <v>0</v>
      </c>
      <c r="F423" s="448"/>
      <c r="G423" s="449"/>
    </row>
    <row r="424" spans="1:7" s="34" customFormat="1" ht="21" customHeight="1">
      <c r="A424" s="348">
        <v>20506</v>
      </c>
      <c r="B424" s="344" t="s">
        <v>467</v>
      </c>
      <c r="C424" s="446"/>
      <c r="D424" s="447"/>
      <c r="E424" s="316"/>
      <c r="F424" s="444">
        <f>IFERROR(E424/D424,0)*100</f>
        <v>0</v>
      </c>
      <c r="G424" s="445"/>
    </row>
    <row r="425" spans="1:7" ht="21" customHeight="1">
      <c r="A425" s="348">
        <v>2050601</v>
      </c>
      <c r="B425" s="345" t="s">
        <v>468</v>
      </c>
      <c r="C425" s="446">
        <v>0</v>
      </c>
      <c r="D425" s="447"/>
      <c r="E425" s="446">
        <v>0</v>
      </c>
      <c r="F425" s="448"/>
      <c r="G425" s="449"/>
    </row>
    <row r="426" spans="1:7" ht="21" customHeight="1">
      <c r="A426" s="348">
        <v>2050602</v>
      </c>
      <c r="B426" s="345" t="s">
        <v>469</v>
      </c>
      <c r="C426" s="446">
        <v>0</v>
      </c>
      <c r="D426" s="447"/>
      <c r="E426" s="446">
        <v>0</v>
      </c>
      <c r="F426" s="451"/>
      <c r="G426" s="452"/>
    </row>
    <row r="427" spans="1:7" ht="21" customHeight="1">
      <c r="A427" s="348">
        <v>2050699</v>
      </c>
      <c r="B427" s="345" t="s">
        <v>470</v>
      </c>
      <c r="C427" s="446">
        <v>0</v>
      </c>
      <c r="D427" s="447"/>
      <c r="E427" s="446">
        <v>0</v>
      </c>
      <c r="F427" s="448"/>
      <c r="G427" s="449"/>
    </row>
    <row r="428" spans="1:7" s="34" customFormat="1" ht="21" customHeight="1">
      <c r="A428" s="348">
        <v>20507</v>
      </c>
      <c r="B428" s="344" t="s">
        <v>471</v>
      </c>
      <c r="C428" s="316">
        <f t="shared" ref="C428:E428" si="51">SUM(C429:C431)</f>
        <v>307</v>
      </c>
      <c r="D428" s="316">
        <f t="shared" si="51"/>
        <v>615</v>
      </c>
      <c r="E428" s="316">
        <f t="shared" si="51"/>
        <v>615</v>
      </c>
      <c r="F428" s="444">
        <f>IFERROR(E428/D428,0)*100</f>
        <v>100</v>
      </c>
      <c r="G428" s="445">
        <v>100.3</v>
      </c>
    </row>
    <row r="429" spans="1:7" s="34" customFormat="1" ht="21" customHeight="1">
      <c r="A429" s="348">
        <v>2050701</v>
      </c>
      <c r="B429" s="345" t="s">
        <v>472</v>
      </c>
      <c r="C429" s="446">
        <v>307</v>
      </c>
      <c r="D429" s="447">
        <v>615</v>
      </c>
      <c r="E429" s="446">
        <v>615</v>
      </c>
      <c r="F429" s="448"/>
      <c r="G429" s="449"/>
    </row>
    <row r="430" spans="1:7" ht="21" customHeight="1">
      <c r="A430" s="348">
        <v>2050702</v>
      </c>
      <c r="B430" s="345" t="s">
        <v>473</v>
      </c>
      <c r="C430" s="446">
        <v>0</v>
      </c>
      <c r="D430" s="447"/>
      <c r="E430" s="446">
        <v>0</v>
      </c>
      <c r="F430" s="448"/>
      <c r="G430" s="449"/>
    </row>
    <row r="431" spans="1:7" ht="21" customHeight="1">
      <c r="A431" s="348">
        <v>2050799</v>
      </c>
      <c r="B431" s="345" t="s">
        <v>474</v>
      </c>
      <c r="C431" s="446">
        <v>0</v>
      </c>
      <c r="D431" s="447"/>
      <c r="E431" s="446">
        <v>0</v>
      </c>
      <c r="F431" s="451"/>
      <c r="G431" s="452"/>
    </row>
    <row r="432" spans="1:7" ht="21" customHeight="1">
      <c r="A432" s="348">
        <v>20508</v>
      </c>
      <c r="B432" s="344" t="s">
        <v>475</v>
      </c>
      <c r="C432" s="316">
        <f t="shared" ref="C432:E432" si="52">SUM(C433:C437)</f>
        <v>844</v>
      </c>
      <c r="D432" s="316">
        <f t="shared" si="52"/>
        <v>953</v>
      </c>
      <c r="E432" s="316">
        <f t="shared" si="52"/>
        <v>952</v>
      </c>
      <c r="F432" s="444">
        <f>IFERROR(E432/D432,0)*100</f>
        <v>99.9</v>
      </c>
      <c r="G432" s="445">
        <v>114.6</v>
      </c>
    </row>
    <row r="433" spans="1:7" ht="21" customHeight="1">
      <c r="A433" s="348">
        <v>2050801</v>
      </c>
      <c r="B433" s="345" t="s">
        <v>476</v>
      </c>
      <c r="C433" s="446">
        <v>436</v>
      </c>
      <c r="D433" s="447">
        <v>614</v>
      </c>
      <c r="E433" s="446">
        <v>614</v>
      </c>
      <c r="F433" s="448"/>
      <c r="G433" s="449"/>
    </row>
    <row r="434" spans="1:7" ht="21" customHeight="1">
      <c r="A434" s="348">
        <v>2050802</v>
      </c>
      <c r="B434" s="345" t="s">
        <v>477</v>
      </c>
      <c r="C434" s="446">
        <v>405</v>
      </c>
      <c r="D434" s="447">
        <v>339</v>
      </c>
      <c r="E434" s="446">
        <v>338</v>
      </c>
      <c r="F434" s="448"/>
      <c r="G434" s="449"/>
    </row>
    <row r="435" spans="1:7" ht="21" customHeight="1">
      <c r="A435" s="348">
        <v>2050803</v>
      </c>
      <c r="B435" s="345" t="s">
        <v>478</v>
      </c>
      <c r="C435" s="446">
        <v>0</v>
      </c>
      <c r="D435" s="447">
        <v>0</v>
      </c>
      <c r="E435" s="446">
        <v>0</v>
      </c>
      <c r="F435" s="448"/>
      <c r="G435" s="449"/>
    </row>
    <row r="436" spans="1:7" s="34" customFormat="1" ht="21" customHeight="1">
      <c r="A436" s="348">
        <v>2050804</v>
      </c>
      <c r="B436" s="345" t="s">
        <v>479</v>
      </c>
      <c r="C436" s="446">
        <v>0</v>
      </c>
      <c r="D436" s="447"/>
      <c r="E436" s="446">
        <v>0</v>
      </c>
      <c r="F436" s="451"/>
      <c r="G436" s="452"/>
    </row>
    <row r="437" spans="1:7" ht="21" customHeight="1">
      <c r="A437" s="348">
        <v>2050899</v>
      </c>
      <c r="B437" s="345" t="s">
        <v>480</v>
      </c>
      <c r="C437" s="446">
        <v>3</v>
      </c>
      <c r="D437" s="447"/>
      <c r="E437" s="446">
        <v>0</v>
      </c>
      <c r="F437" s="448"/>
      <c r="G437" s="449"/>
    </row>
    <row r="438" spans="1:7" ht="21" customHeight="1">
      <c r="A438" s="348">
        <v>20509</v>
      </c>
      <c r="B438" s="344" t="s">
        <v>481</v>
      </c>
      <c r="C438" s="316">
        <f t="shared" ref="C438:E438" si="53">SUM(C439:C444)</f>
        <v>831</v>
      </c>
      <c r="D438" s="316">
        <f t="shared" si="53"/>
        <v>1512</v>
      </c>
      <c r="E438" s="316">
        <f t="shared" si="53"/>
        <v>169</v>
      </c>
      <c r="F438" s="444">
        <f>IFERROR(E438/D438,0)*100</f>
        <v>11.2</v>
      </c>
      <c r="G438" s="445">
        <v>15.6</v>
      </c>
    </row>
    <row r="439" spans="1:7" ht="21" customHeight="1">
      <c r="A439" s="348">
        <v>2050901</v>
      </c>
      <c r="B439" s="345" t="s">
        <v>482</v>
      </c>
      <c r="C439" s="446">
        <v>0</v>
      </c>
      <c r="D439" s="447">
        <v>400</v>
      </c>
      <c r="E439" s="446">
        <v>0</v>
      </c>
      <c r="F439" s="448"/>
      <c r="G439" s="449"/>
    </row>
    <row r="440" spans="1:7" s="34" customFormat="1" ht="21" customHeight="1">
      <c r="A440" s="348">
        <v>2050902</v>
      </c>
      <c r="B440" s="345" t="s">
        <v>483</v>
      </c>
      <c r="C440" s="446">
        <v>0</v>
      </c>
      <c r="D440" s="447"/>
      <c r="E440" s="446">
        <v>0</v>
      </c>
      <c r="F440" s="451"/>
      <c r="G440" s="452"/>
    </row>
    <row r="441" spans="1:7" ht="21" customHeight="1">
      <c r="A441" s="348">
        <v>2050903</v>
      </c>
      <c r="B441" s="345" t="s">
        <v>484</v>
      </c>
      <c r="C441" s="446">
        <v>0</v>
      </c>
      <c r="D441" s="447">
        <v>501</v>
      </c>
      <c r="E441" s="446">
        <v>0</v>
      </c>
      <c r="F441" s="451"/>
      <c r="G441" s="452"/>
    </row>
    <row r="442" spans="1:7" ht="21" customHeight="1">
      <c r="A442" s="348">
        <v>2050904</v>
      </c>
      <c r="B442" s="345" t="s">
        <v>485</v>
      </c>
      <c r="C442" s="446">
        <v>0</v>
      </c>
      <c r="D442" s="447"/>
      <c r="E442" s="446">
        <v>0</v>
      </c>
      <c r="F442" s="448"/>
      <c r="G442" s="449"/>
    </row>
    <row r="443" spans="1:7" ht="21" customHeight="1">
      <c r="A443" s="348">
        <v>2050905</v>
      </c>
      <c r="B443" s="345" t="s">
        <v>486</v>
      </c>
      <c r="C443" s="446">
        <v>0</v>
      </c>
      <c r="D443" s="447"/>
      <c r="E443" s="446">
        <v>0</v>
      </c>
      <c r="F443" s="448"/>
      <c r="G443" s="449"/>
    </row>
    <row r="444" spans="1:7" s="34" customFormat="1" ht="21" customHeight="1">
      <c r="A444" s="348">
        <v>2050999</v>
      </c>
      <c r="B444" s="345" t="s">
        <v>487</v>
      </c>
      <c r="C444" s="446">
        <v>831</v>
      </c>
      <c r="D444" s="447">
        <v>611</v>
      </c>
      <c r="E444" s="446">
        <v>169</v>
      </c>
      <c r="F444" s="448"/>
      <c r="G444" s="449"/>
    </row>
    <row r="445" spans="1:7" ht="21" customHeight="1">
      <c r="A445" s="348">
        <v>20599</v>
      </c>
      <c r="B445" s="344" t="s">
        <v>488</v>
      </c>
      <c r="C445" s="316">
        <f t="shared" ref="C445:E445" si="54">C446</f>
        <v>412</v>
      </c>
      <c r="D445" s="316">
        <f t="shared" si="54"/>
        <v>932</v>
      </c>
      <c r="E445" s="316">
        <f t="shared" si="54"/>
        <v>932</v>
      </c>
      <c r="F445" s="444">
        <f>IFERROR(E445/D445,0)*100</f>
        <v>100</v>
      </c>
      <c r="G445" s="445">
        <v>249.2</v>
      </c>
    </row>
    <row r="446" spans="1:7" ht="21" customHeight="1">
      <c r="A446" s="348">
        <v>2059999</v>
      </c>
      <c r="B446" s="345" t="s">
        <v>489</v>
      </c>
      <c r="C446" s="446">
        <v>412</v>
      </c>
      <c r="D446" s="447">
        <v>932</v>
      </c>
      <c r="E446" s="446">
        <v>932</v>
      </c>
      <c r="F446" s="448"/>
      <c r="G446" s="449"/>
    </row>
    <row r="447" spans="1:7" ht="21" customHeight="1">
      <c r="A447" s="348">
        <v>206</v>
      </c>
      <c r="B447" s="344" t="s">
        <v>133</v>
      </c>
      <c r="C447" s="454">
        <f t="shared" ref="C447:E447" si="55">C448+C453+C462+C468+C473+C478+C483+C490+C494+C498</f>
        <v>645</v>
      </c>
      <c r="D447" s="454">
        <f t="shared" si="55"/>
        <v>749</v>
      </c>
      <c r="E447" s="454">
        <f t="shared" si="55"/>
        <v>696</v>
      </c>
      <c r="F447" s="444">
        <f t="shared" ref="F447:F448" si="56">IFERROR(E447/D447,0)*100</f>
        <v>92.9</v>
      </c>
      <c r="G447" s="445">
        <v>106.3</v>
      </c>
    </row>
    <row r="448" spans="1:7" ht="21" customHeight="1">
      <c r="A448" s="348">
        <v>20601</v>
      </c>
      <c r="B448" s="344" t="s">
        <v>490</v>
      </c>
      <c r="C448" s="454">
        <f t="shared" ref="C448:E448" si="57">SUM(C449:C452)</f>
        <v>0</v>
      </c>
      <c r="D448" s="454">
        <f t="shared" si="57"/>
        <v>0</v>
      </c>
      <c r="E448" s="454">
        <f t="shared" si="57"/>
        <v>0</v>
      </c>
      <c r="F448" s="444">
        <f t="shared" si="56"/>
        <v>0</v>
      </c>
      <c r="G448" s="445">
        <v>0</v>
      </c>
    </row>
    <row r="449" spans="1:7" s="34" customFormat="1" ht="21" customHeight="1">
      <c r="A449" s="348">
        <v>2060101</v>
      </c>
      <c r="B449" s="345" t="s">
        <v>211</v>
      </c>
      <c r="C449" s="446">
        <v>0</v>
      </c>
      <c r="D449" s="447">
        <v>0</v>
      </c>
      <c r="E449" s="446">
        <v>0</v>
      </c>
      <c r="F449" s="448"/>
      <c r="G449" s="449">
        <v>0</v>
      </c>
    </row>
    <row r="450" spans="1:7" s="34" customFormat="1" ht="21" customHeight="1">
      <c r="A450" s="348">
        <v>2060102</v>
      </c>
      <c r="B450" s="345" t="s">
        <v>212</v>
      </c>
      <c r="C450" s="446">
        <v>0</v>
      </c>
      <c r="D450" s="447"/>
      <c r="E450" s="446">
        <v>0</v>
      </c>
      <c r="F450" s="448"/>
      <c r="G450" s="449"/>
    </row>
    <row r="451" spans="1:7" ht="21" customHeight="1">
      <c r="A451" s="348">
        <v>2060103</v>
      </c>
      <c r="B451" s="345" t="s">
        <v>213</v>
      </c>
      <c r="C451" s="446">
        <v>0</v>
      </c>
      <c r="D451" s="447"/>
      <c r="E451" s="446">
        <v>0</v>
      </c>
      <c r="F451" s="448"/>
      <c r="G451" s="449"/>
    </row>
    <row r="452" spans="1:7" ht="21" customHeight="1">
      <c r="A452" s="348">
        <v>2060199</v>
      </c>
      <c r="B452" s="345" t="s">
        <v>491</v>
      </c>
      <c r="C452" s="446">
        <v>0</v>
      </c>
      <c r="D452" s="447"/>
      <c r="E452" s="446">
        <v>0</v>
      </c>
      <c r="F452" s="451"/>
      <c r="G452" s="452"/>
    </row>
    <row r="453" spans="1:7" ht="21" customHeight="1">
      <c r="A453" s="348">
        <v>20602</v>
      </c>
      <c r="B453" s="344" t="s">
        <v>492</v>
      </c>
      <c r="C453" s="454">
        <f t="shared" ref="C453:E453" si="58">SUM(C454:C461)</f>
        <v>0</v>
      </c>
      <c r="D453" s="454">
        <f t="shared" si="58"/>
        <v>0</v>
      </c>
      <c r="E453" s="454">
        <f t="shared" si="58"/>
        <v>0</v>
      </c>
      <c r="F453" s="444">
        <f>IFERROR(E453/D453,0)*100</f>
        <v>0</v>
      </c>
      <c r="G453" s="445"/>
    </row>
    <row r="454" spans="1:7" ht="21" customHeight="1">
      <c r="A454" s="348">
        <v>2060201</v>
      </c>
      <c r="B454" s="345" t="s">
        <v>493</v>
      </c>
      <c r="C454" s="446">
        <v>0</v>
      </c>
      <c r="D454" s="447"/>
      <c r="E454" s="446">
        <v>0</v>
      </c>
      <c r="F454" s="448"/>
      <c r="G454" s="449"/>
    </row>
    <row r="455" spans="1:7" ht="21" customHeight="1">
      <c r="A455" s="348">
        <v>2060203</v>
      </c>
      <c r="B455" s="345" t="s">
        <v>494</v>
      </c>
      <c r="C455" s="446">
        <v>0</v>
      </c>
      <c r="D455" s="447"/>
      <c r="E455" s="446">
        <v>0</v>
      </c>
      <c r="F455" s="448"/>
      <c r="G455" s="449"/>
    </row>
    <row r="456" spans="1:7" ht="21" customHeight="1">
      <c r="A456" s="348">
        <v>2060204</v>
      </c>
      <c r="B456" s="345" t="s">
        <v>495</v>
      </c>
      <c r="C456" s="446">
        <v>0</v>
      </c>
      <c r="D456" s="447"/>
      <c r="E456" s="446">
        <v>0</v>
      </c>
      <c r="F456" s="451"/>
      <c r="G456" s="452"/>
    </row>
    <row r="457" spans="1:7" ht="21" customHeight="1">
      <c r="A457" s="348">
        <v>2060205</v>
      </c>
      <c r="B457" s="345" t="s">
        <v>496</v>
      </c>
      <c r="C457" s="446">
        <v>0</v>
      </c>
      <c r="D457" s="447"/>
      <c r="E457" s="446">
        <v>0</v>
      </c>
      <c r="F457" s="448"/>
      <c r="G457" s="449"/>
    </row>
    <row r="458" spans="1:7" ht="21" customHeight="1">
      <c r="A458" s="348">
        <v>2060206</v>
      </c>
      <c r="B458" s="345" t="s">
        <v>497</v>
      </c>
      <c r="C458" s="446">
        <v>0</v>
      </c>
      <c r="D458" s="447"/>
      <c r="E458" s="446">
        <v>0</v>
      </c>
      <c r="F458" s="448"/>
      <c r="G458" s="449"/>
    </row>
    <row r="459" spans="1:7" ht="21" customHeight="1">
      <c r="A459" s="348">
        <v>2060207</v>
      </c>
      <c r="B459" s="345" t="s">
        <v>498</v>
      </c>
      <c r="C459" s="446">
        <v>0</v>
      </c>
      <c r="D459" s="447"/>
      <c r="E459" s="446">
        <v>0</v>
      </c>
      <c r="F459" s="448"/>
      <c r="G459" s="449"/>
    </row>
    <row r="460" spans="1:7" ht="21" customHeight="1">
      <c r="A460" s="348">
        <v>2060208</v>
      </c>
      <c r="B460" s="345" t="s">
        <v>499</v>
      </c>
      <c r="C460" s="446">
        <v>0</v>
      </c>
      <c r="D460" s="447"/>
      <c r="E460" s="446">
        <v>0</v>
      </c>
      <c r="F460" s="448"/>
      <c r="G460" s="449"/>
    </row>
    <row r="461" spans="1:7" ht="21" customHeight="1">
      <c r="A461" s="348">
        <v>2060299</v>
      </c>
      <c r="B461" s="345" t="s">
        <v>500</v>
      </c>
      <c r="C461" s="446">
        <v>0</v>
      </c>
      <c r="D461" s="447"/>
      <c r="E461" s="446">
        <v>0</v>
      </c>
      <c r="F461" s="451"/>
      <c r="G461" s="452"/>
    </row>
    <row r="462" spans="1:7" ht="21" customHeight="1">
      <c r="A462" s="348">
        <v>20603</v>
      </c>
      <c r="B462" s="344" t="s">
        <v>501</v>
      </c>
      <c r="C462" s="316">
        <f t="shared" ref="C462:E462" si="59">SUM(C463:C467)</f>
        <v>60</v>
      </c>
      <c r="D462" s="316">
        <f t="shared" si="59"/>
        <v>60</v>
      </c>
      <c r="E462" s="316">
        <f t="shared" si="59"/>
        <v>60</v>
      </c>
      <c r="F462" s="444">
        <f>IFERROR(E462/D462,0)*100</f>
        <v>100</v>
      </c>
      <c r="G462" s="445"/>
    </row>
    <row r="463" spans="1:7" ht="21" customHeight="1">
      <c r="A463" s="348">
        <v>2060301</v>
      </c>
      <c r="B463" s="345" t="s">
        <v>493</v>
      </c>
      <c r="C463" s="446">
        <v>0</v>
      </c>
      <c r="D463" s="447"/>
      <c r="E463" s="446">
        <v>0</v>
      </c>
      <c r="F463" s="448"/>
      <c r="G463" s="449"/>
    </row>
    <row r="464" spans="1:7" ht="21" customHeight="1">
      <c r="A464" s="348">
        <v>2060302</v>
      </c>
      <c r="B464" s="345" t="s">
        <v>502</v>
      </c>
      <c r="C464" s="446">
        <v>0</v>
      </c>
      <c r="D464" s="447"/>
      <c r="E464" s="446">
        <v>0</v>
      </c>
      <c r="F464" s="448"/>
      <c r="G464" s="449"/>
    </row>
    <row r="465" spans="1:7" ht="21" customHeight="1">
      <c r="A465" s="353">
        <v>2060303</v>
      </c>
      <c r="B465" s="345" t="s">
        <v>503</v>
      </c>
      <c r="C465" s="446">
        <v>0</v>
      </c>
      <c r="D465" s="447"/>
      <c r="E465" s="446">
        <v>0</v>
      </c>
      <c r="F465" s="448"/>
      <c r="G465" s="449"/>
    </row>
    <row r="466" spans="1:7" s="34" customFormat="1" ht="21" customHeight="1">
      <c r="A466" s="348">
        <v>2060304</v>
      </c>
      <c r="B466" s="345" t="s">
        <v>504</v>
      </c>
      <c r="C466" s="446">
        <v>0</v>
      </c>
      <c r="D466" s="447"/>
      <c r="E466" s="446">
        <v>0</v>
      </c>
      <c r="F466" s="448"/>
      <c r="G466" s="449"/>
    </row>
    <row r="467" spans="1:7" ht="21" customHeight="1">
      <c r="A467" s="348">
        <v>2060399</v>
      </c>
      <c r="B467" s="345" t="s">
        <v>505</v>
      </c>
      <c r="C467" s="446">
        <v>60</v>
      </c>
      <c r="D467" s="447">
        <v>60</v>
      </c>
      <c r="E467" s="446">
        <v>60</v>
      </c>
      <c r="F467" s="448"/>
      <c r="G467" s="449"/>
    </row>
    <row r="468" spans="1:7" ht="21" customHeight="1">
      <c r="A468" s="348">
        <v>20604</v>
      </c>
      <c r="B468" s="344" t="s">
        <v>506</v>
      </c>
      <c r="C468" s="454">
        <f t="shared" ref="C468:E468" si="60">SUM(C469:C472)</f>
        <v>287</v>
      </c>
      <c r="D468" s="454">
        <f t="shared" si="60"/>
        <v>313</v>
      </c>
      <c r="E468" s="454">
        <f t="shared" si="60"/>
        <v>313</v>
      </c>
      <c r="F468" s="444">
        <f>IFERROR(E468/D468,0)*100</f>
        <v>100</v>
      </c>
      <c r="G468" s="445">
        <v>203.2</v>
      </c>
    </row>
    <row r="469" spans="1:7" ht="21" customHeight="1">
      <c r="A469" s="348">
        <v>2060401</v>
      </c>
      <c r="B469" s="345" t="s">
        <v>493</v>
      </c>
      <c r="C469" s="446">
        <v>0</v>
      </c>
      <c r="D469" s="447"/>
      <c r="E469" s="446">
        <v>0</v>
      </c>
      <c r="F469" s="448"/>
      <c r="G469" s="449"/>
    </row>
    <row r="470" spans="1:7" ht="21" customHeight="1">
      <c r="A470" s="348">
        <v>2060404</v>
      </c>
      <c r="B470" s="345" t="s">
        <v>507</v>
      </c>
      <c r="C470" s="446">
        <v>162</v>
      </c>
      <c r="D470" s="447">
        <v>175</v>
      </c>
      <c r="E470" s="446">
        <v>175</v>
      </c>
      <c r="F470" s="448"/>
      <c r="G470" s="449"/>
    </row>
    <row r="471" spans="1:7" ht="21" customHeight="1">
      <c r="A471" s="348">
        <v>2060405</v>
      </c>
      <c r="B471" s="345" t="s">
        <v>508</v>
      </c>
      <c r="C471" s="446">
        <v>0</v>
      </c>
      <c r="D471" s="447"/>
      <c r="E471" s="446">
        <v>0</v>
      </c>
      <c r="F471" s="448"/>
      <c r="G471" s="449"/>
    </row>
    <row r="472" spans="1:7" ht="21" customHeight="1">
      <c r="A472" s="348">
        <v>2060499</v>
      </c>
      <c r="B472" s="345" t="s">
        <v>509</v>
      </c>
      <c r="C472" s="446">
        <v>125</v>
      </c>
      <c r="D472" s="447">
        <v>138</v>
      </c>
      <c r="E472" s="446">
        <v>138</v>
      </c>
      <c r="F472" s="448"/>
      <c r="G472" s="449"/>
    </row>
    <row r="473" spans="1:7" ht="21" customHeight="1">
      <c r="A473" s="348">
        <v>20605</v>
      </c>
      <c r="B473" s="344" t="s">
        <v>510</v>
      </c>
      <c r="C473" s="454">
        <f t="shared" ref="C473:E473" si="61">SUM(C474:C477)</f>
        <v>60</v>
      </c>
      <c r="D473" s="454">
        <f t="shared" si="61"/>
        <v>61</v>
      </c>
      <c r="E473" s="454">
        <f t="shared" si="61"/>
        <v>61</v>
      </c>
      <c r="F473" s="444">
        <f>IFERROR(E473/D473,0)*100</f>
        <v>100</v>
      </c>
      <c r="G473" s="445">
        <v>100</v>
      </c>
    </row>
    <row r="474" spans="1:7" s="34" customFormat="1" ht="21" customHeight="1">
      <c r="A474" s="348">
        <v>2060501</v>
      </c>
      <c r="B474" s="345" t="s">
        <v>493</v>
      </c>
      <c r="C474" s="446">
        <v>0</v>
      </c>
      <c r="D474" s="447"/>
      <c r="E474" s="446">
        <v>0</v>
      </c>
      <c r="F474" s="448"/>
      <c r="G474" s="449">
        <v>0</v>
      </c>
    </row>
    <row r="475" spans="1:7" ht="21" customHeight="1">
      <c r="A475" s="348">
        <v>2060502</v>
      </c>
      <c r="B475" s="345" t="s">
        <v>511</v>
      </c>
      <c r="C475" s="446">
        <v>0</v>
      </c>
      <c r="D475" s="447"/>
      <c r="E475" s="446">
        <v>0</v>
      </c>
      <c r="F475" s="448"/>
      <c r="G475" s="449"/>
    </row>
    <row r="476" spans="1:7" ht="21" customHeight="1">
      <c r="A476" s="348">
        <v>2060503</v>
      </c>
      <c r="B476" s="345" t="s">
        <v>512</v>
      </c>
      <c r="C476" s="446">
        <v>0</v>
      </c>
      <c r="D476" s="447"/>
      <c r="E476" s="446">
        <v>0</v>
      </c>
      <c r="F476" s="448"/>
      <c r="G476" s="449"/>
    </row>
    <row r="477" spans="1:7" ht="21" customHeight="1">
      <c r="A477" s="348">
        <v>2060599</v>
      </c>
      <c r="B477" s="345" t="s">
        <v>513</v>
      </c>
      <c r="C477" s="446">
        <v>60</v>
      </c>
      <c r="D477" s="447">
        <v>61</v>
      </c>
      <c r="E477" s="446">
        <v>61</v>
      </c>
      <c r="F477" s="448"/>
      <c r="G477" s="449"/>
    </row>
    <row r="478" spans="1:7" ht="21" customHeight="1">
      <c r="A478" s="348">
        <v>20606</v>
      </c>
      <c r="B478" s="344" t="s">
        <v>514</v>
      </c>
      <c r="C478" s="454">
        <f t="shared" ref="C478:E478" si="62">SUM(C479:C482)</f>
        <v>6</v>
      </c>
      <c r="D478" s="454">
        <f t="shared" si="62"/>
        <v>5</v>
      </c>
      <c r="E478" s="454">
        <f t="shared" si="62"/>
        <v>5</v>
      </c>
      <c r="F478" s="444">
        <f>IFERROR(E478/D478,0)*100</f>
        <v>100</v>
      </c>
      <c r="G478" s="445">
        <v>100</v>
      </c>
    </row>
    <row r="479" spans="1:7" ht="21" customHeight="1">
      <c r="A479" s="348">
        <v>2060601</v>
      </c>
      <c r="B479" s="345" t="s">
        <v>515</v>
      </c>
      <c r="C479" s="446">
        <v>0</v>
      </c>
      <c r="D479" s="447"/>
      <c r="E479" s="446">
        <v>0</v>
      </c>
      <c r="F479" s="448"/>
      <c r="G479" s="449"/>
    </row>
    <row r="480" spans="1:7" ht="21" customHeight="1">
      <c r="A480" s="348">
        <v>2060602</v>
      </c>
      <c r="B480" s="345" t="s">
        <v>516</v>
      </c>
      <c r="C480" s="446">
        <v>0</v>
      </c>
      <c r="D480" s="447"/>
      <c r="E480" s="446">
        <v>0</v>
      </c>
      <c r="F480" s="448"/>
      <c r="G480" s="449"/>
    </row>
    <row r="481" spans="1:7" ht="21" customHeight="1">
      <c r="A481" s="348">
        <v>2060603</v>
      </c>
      <c r="B481" s="345" t="s">
        <v>517</v>
      </c>
      <c r="C481" s="446">
        <v>0</v>
      </c>
      <c r="D481" s="447"/>
      <c r="E481" s="446">
        <v>0</v>
      </c>
      <c r="F481" s="448"/>
      <c r="G481" s="449"/>
    </row>
    <row r="482" spans="1:7" ht="21" customHeight="1">
      <c r="A482" s="348">
        <v>2060699</v>
      </c>
      <c r="B482" s="345" t="s">
        <v>518</v>
      </c>
      <c r="C482" s="446">
        <v>6</v>
      </c>
      <c r="D482" s="447">
        <v>5</v>
      </c>
      <c r="E482" s="446">
        <v>5</v>
      </c>
      <c r="F482" s="448"/>
      <c r="G482" s="449"/>
    </row>
    <row r="483" spans="1:7" ht="21" customHeight="1">
      <c r="A483" s="348">
        <v>20607</v>
      </c>
      <c r="B483" s="344" t="s">
        <v>519</v>
      </c>
      <c r="C483" s="316">
        <f t="shared" ref="C483:E483" si="63">SUM(C484:C489)</f>
        <v>211</v>
      </c>
      <c r="D483" s="316">
        <f t="shared" si="63"/>
        <v>280</v>
      </c>
      <c r="E483" s="316">
        <f t="shared" si="63"/>
        <v>234</v>
      </c>
      <c r="F483" s="444">
        <f>IFERROR(E483/D483,0)*100</f>
        <v>83.6</v>
      </c>
      <c r="G483" s="445">
        <v>144.4</v>
      </c>
    </row>
    <row r="484" spans="1:7" ht="21" customHeight="1">
      <c r="A484" s="348">
        <v>2060701</v>
      </c>
      <c r="B484" s="345" t="s">
        <v>493</v>
      </c>
      <c r="C484" s="446">
        <v>111</v>
      </c>
      <c r="D484" s="447">
        <v>92</v>
      </c>
      <c r="E484" s="446">
        <v>92</v>
      </c>
      <c r="F484" s="448"/>
      <c r="G484" s="449"/>
    </row>
    <row r="485" spans="1:7" s="34" customFormat="1" ht="21" customHeight="1">
      <c r="A485" s="348">
        <v>2060702</v>
      </c>
      <c r="B485" s="345" t="s">
        <v>520</v>
      </c>
      <c r="C485" s="446">
        <v>71</v>
      </c>
      <c r="D485" s="447">
        <v>36</v>
      </c>
      <c r="E485" s="446">
        <v>16</v>
      </c>
      <c r="F485" s="448"/>
      <c r="G485" s="449"/>
    </row>
    <row r="486" spans="1:7" ht="21" customHeight="1">
      <c r="A486" s="348">
        <v>2060703</v>
      </c>
      <c r="B486" s="345" t="s">
        <v>521</v>
      </c>
      <c r="C486" s="446">
        <v>0</v>
      </c>
      <c r="D486" s="447"/>
      <c r="E486" s="446">
        <v>0</v>
      </c>
      <c r="F486" s="451"/>
      <c r="G486" s="452"/>
    </row>
    <row r="487" spans="1:7" ht="21" customHeight="1">
      <c r="A487" s="348">
        <v>2060704</v>
      </c>
      <c r="B487" s="345" t="s">
        <v>522</v>
      </c>
      <c r="C487" s="446">
        <v>0</v>
      </c>
      <c r="D487" s="447"/>
      <c r="E487" s="446">
        <v>0</v>
      </c>
      <c r="F487" s="448"/>
      <c r="G487" s="449"/>
    </row>
    <row r="488" spans="1:7" ht="21" customHeight="1">
      <c r="A488" s="348">
        <v>2060705</v>
      </c>
      <c r="B488" s="345" t="s">
        <v>523</v>
      </c>
      <c r="C488" s="446">
        <v>0</v>
      </c>
      <c r="D488" s="447"/>
      <c r="E488" s="446">
        <v>0</v>
      </c>
      <c r="F488" s="448"/>
      <c r="G488" s="449"/>
    </row>
    <row r="489" spans="1:7" ht="21" customHeight="1">
      <c r="A489" s="348">
        <v>2060799</v>
      </c>
      <c r="B489" s="345" t="s">
        <v>524</v>
      </c>
      <c r="C489" s="446">
        <v>29</v>
      </c>
      <c r="D489" s="447">
        <v>152</v>
      </c>
      <c r="E489" s="446">
        <v>126</v>
      </c>
      <c r="F489" s="448"/>
      <c r="G489" s="449"/>
    </row>
    <row r="490" spans="1:7" ht="21" customHeight="1">
      <c r="A490" s="348">
        <v>20608</v>
      </c>
      <c r="B490" s="344" t="s">
        <v>525</v>
      </c>
      <c r="C490" s="446"/>
      <c r="D490" s="447"/>
      <c r="E490" s="316"/>
      <c r="F490" s="444">
        <f>IFERROR(E490/D490,0)*100</f>
        <v>0</v>
      </c>
      <c r="G490" s="445"/>
    </row>
    <row r="491" spans="1:7" ht="21" customHeight="1">
      <c r="A491" s="348">
        <v>2060801</v>
      </c>
      <c r="B491" s="345" t="s">
        <v>526</v>
      </c>
      <c r="C491" s="446">
        <v>0</v>
      </c>
      <c r="D491" s="447"/>
      <c r="E491" s="446">
        <v>0</v>
      </c>
      <c r="F491" s="448"/>
      <c r="G491" s="449"/>
    </row>
    <row r="492" spans="1:7" ht="21" customHeight="1">
      <c r="A492" s="348">
        <v>2060802</v>
      </c>
      <c r="B492" s="345" t="s">
        <v>527</v>
      </c>
      <c r="C492" s="446">
        <v>0</v>
      </c>
      <c r="D492" s="447"/>
      <c r="E492" s="446">
        <v>0</v>
      </c>
      <c r="F492" s="448"/>
      <c r="G492" s="449"/>
    </row>
    <row r="493" spans="1:7" ht="21" customHeight="1">
      <c r="A493" s="348">
        <v>2060899</v>
      </c>
      <c r="B493" s="345" t="s">
        <v>528</v>
      </c>
      <c r="C493" s="446">
        <v>0</v>
      </c>
      <c r="D493" s="447"/>
      <c r="E493" s="446">
        <v>0</v>
      </c>
      <c r="F493" s="448"/>
      <c r="G493" s="449"/>
    </row>
    <row r="494" spans="1:7" s="34" customFormat="1" ht="21" customHeight="1">
      <c r="A494" s="348">
        <v>20609</v>
      </c>
      <c r="B494" s="344" t="s">
        <v>529</v>
      </c>
      <c r="C494" s="316">
        <f t="shared" ref="C494:E494" si="64">SUM(C495:C497)</f>
        <v>0</v>
      </c>
      <c r="D494" s="316">
        <f t="shared" si="64"/>
        <v>0</v>
      </c>
      <c r="E494" s="316">
        <f t="shared" si="64"/>
        <v>0</v>
      </c>
      <c r="F494" s="444">
        <f>IFERROR(E494/D494,0)*100</f>
        <v>0</v>
      </c>
      <c r="G494" s="445">
        <v>0</v>
      </c>
    </row>
    <row r="495" spans="1:7" ht="21" customHeight="1">
      <c r="A495" s="348">
        <v>2060901</v>
      </c>
      <c r="B495" s="345" t="s">
        <v>530</v>
      </c>
      <c r="C495" s="446">
        <v>0</v>
      </c>
      <c r="D495" s="447"/>
      <c r="E495" s="446">
        <v>0</v>
      </c>
      <c r="F495" s="448"/>
      <c r="G495" s="449"/>
    </row>
    <row r="496" spans="1:7" ht="21" customHeight="1">
      <c r="A496" s="348">
        <v>2060902</v>
      </c>
      <c r="B496" s="345" t="s">
        <v>531</v>
      </c>
      <c r="C496" s="446">
        <v>0</v>
      </c>
      <c r="D496" s="447">
        <v>0</v>
      </c>
      <c r="E496" s="446">
        <v>0</v>
      </c>
      <c r="F496" s="448"/>
      <c r="G496" s="449">
        <v>0</v>
      </c>
    </row>
    <row r="497" spans="1:7" ht="21" customHeight="1">
      <c r="A497" s="348">
        <v>2060999</v>
      </c>
      <c r="B497" s="345" t="s">
        <v>532</v>
      </c>
      <c r="C497" s="446">
        <v>0</v>
      </c>
      <c r="D497" s="447"/>
      <c r="E497" s="446">
        <v>0</v>
      </c>
      <c r="F497" s="451"/>
      <c r="G497" s="452"/>
    </row>
    <row r="498" spans="1:7" ht="21" customHeight="1">
      <c r="A498" s="348">
        <v>20699</v>
      </c>
      <c r="B498" s="344" t="s">
        <v>533</v>
      </c>
      <c r="C498" s="454">
        <f t="shared" ref="C498:E498" si="65">SUM(C499:C502)</f>
        <v>21</v>
      </c>
      <c r="D498" s="454">
        <f t="shared" si="65"/>
        <v>30</v>
      </c>
      <c r="E498" s="454">
        <f t="shared" si="65"/>
        <v>23</v>
      </c>
      <c r="F498" s="444">
        <f>IFERROR(E498/D498,0)*100</f>
        <v>76.7</v>
      </c>
      <c r="G498" s="445">
        <v>115</v>
      </c>
    </row>
    <row r="499" spans="1:7" ht="21" customHeight="1">
      <c r="A499" s="348">
        <v>2069901</v>
      </c>
      <c r="B499" s="345" t="s">
        <v>534</v>
      </c>
      <c r="C499" s="446">
        <v>0</v>
      </c>
      <c r="D499" s="447"/>
      <c r="E499" s="446">
        <v>0</v>
      </c>
      <c r="F499" s="448"/>
      <c r="G499" s="449"/>
    </row>
    <row r="500" spans="1:7" ht="21" customHeight="1">
      <c r="A500" s="348">
        <v>2069902</v>
      </c>
      <c r="B500" s="345" t="s">
        <v>535</v>
      </c>
      <c r="C500" s="446">
        <v>0</v>
      </c>
      <c r="D500" s="447"/>
      <c r="E500" s="446">
        <v>0</v>
      </c>
      <c r="F500" s="448"/>
      <c r="G500" s="449"/>
    </row>
    <row r="501" spans="1:7" ht="21" customHeight="1">
      <c r="A501" s="348">
        <v>2069903</v>
      </c>
      <c r="B501" s="345" t="s">
        <v>536</v>
      </c>
      <c r="C501" s="446">
        <v>0</v>
      </c>
      <c r="D501" s="447"/>
      <c r="E501" s="446">
        <v>0</v>
      </c>
      <c r="F501" s="448"/>
      <c r="G501" s="449"/>
    </row>
    <row r="502" spans="1:7" s="34" customFormat="1" ht="21" customHeight="1">
      <c r="A502" s="348">
        <v>2069999</v>
      </c>
      <c r="B502" s="345" t="s">
        <v>537</v>
      </c>
      <c r="C502" s="446">
        <v>21</v>
      </c>
      <c r="D502" s="447">
        <v>30</v>
      </c>
      <c r="E502" s="446">
        <v>23</v>
      </c>
      <c r="F502" s="448"/>
      <c r="G502" s="449"/>
    </row>
    <row r="503" spans="1:7" ht="21" customHeight="1">
      <c r="A503" s="348">
        <v>207</v>
      </c>
      <c r="B503" s="344" t="s">
        <v>134</v>
      </c>
      <c r="C503" s="314">
        <f t="shared" ref="C503:E503" si="66">C504+C520+C528+C539+C548+C556</f>
        <v>3880</v>
      </c>
      <c r="D503" s="314">
        <f t="shared" si="66"/>
        <v>5767</v>
      </c>
      <c r="E503" s="314">
        <f t="shared" si="66"/>
        <v>5307</v>
      </c>
      <c r="F503" s="444">
        <f t="shared" ref="F503:F504" si="67">IFERROR(E503/D503,0)*100</f>
        <v>92</v>
      </c>
      <c r="G503" s="445">
        <v>120.4</v>
      </c>
    </row>
    <row r="504" spans="1:7" ht="21" customHeight="1">
      <c r="A504" s="348">
        <v>20701</v>
      </c>
      <c r="B504" s="344" t="s">
        <v>538</v>
      </c>
      <c r="C504" s="316">
        <f t="shared" ref="C504:E504" si="68">SUM(C505:C519)</f>
        <v>2034</v>
      </c>
      <c r="D504" s="316">
        <f t="shared" si="68"/>
        <v>3214</v>
      </c>
      <c r="E504" s="316">
        <f t="shared" si="68"/>
        <v>3073</v>
      </c>
      <c r="F504" s="444">
        <f t="shared" si="67"/>
        <v>95.6</v>
      </c>
      <c r="G504" s="445">
        <v>133.19999999999999</v>
      </c>
    </row>
    <row r="505" spans="1:7" ht="21" customHeight="1">
      <c r="A505" s="348">
        <v>2070101</v>
      </c>
      <c r="B505" s="345" t="s">
        <v>211</v>
      </c>
      <c r="C505" s="446">
        <v>533</v>
      </c>
      <c r="D505" s="447">
        <v>489</v>
      </c>
      <c r="E505" s="446">
        <v>489</v>
      </c>
      <c r="F505" s="448"/>
      <c r="G505" s="449"/>
    </row>
    <row r="506" spans="1:7" s="34" customFormat="1" ht="21" customHeight="1">
      <c r="A506" s="348">
        <v>2070102</v>
      </c>
      <c r="B506" s="345" t="s">
        <v>212</v>
      </c>
      <c r="C506" s="446">
        <v>0</v>
      </c>
      <c r="D506" s="447"/>
      <c r="E506" s="446">
        <v>0</v>
      </c>
      <c r="F506" s="451"/>
      <c r="G506" s="452"/>
    </row>
    <row r="507" spans="1:7" s="34" customFormat="1" ht="21" customHeight="1">
      <c r="A507" s="348">
        <v>2070103</v>
      </c>
      <c r="B507" s="345" t="s">
        <v>213</v>
      </c>
      <c r="C507" s="446">
        <v>0</v>
      </c>
      <c r="D507" s="447">
        <v>0</v>
      </c>
      <c r="E507" s="446">
        <v>0</v>
      </c>
      <c r="F507" s="448"/>
      <c r="G507" s="449"/>
    </row>
    <row r="508" spans="1:7" ht="21" customHeight="1">
      <c r="A508" s="348">
        <v>2070104</v>
      </c>
      <c r="B508" s="345" t="s">
        <v>539</v>
      </c>
      <c r="C508" s="446">
        <v>185</v>
      </c>
      <c r="D508" s="447">
        <v>218</v>
      </c>
      <c r="E508" s="446">
        <v>198</v>
      </c>
      <c r="F508" s="448"/>
      <c r="G508" s="449"/>
    </row>
    <row r="509" spans="1:7" ht="21" customHeight="1">
      <c r="A509" s="348">
        <v>2070105</v>
      </c>
      <c r="B509" s="345" t="s">
        <v>540</v>
      </c>
      <c r="C509" s="446">
        <v>0</v>
      </c>
      <c r="D509" s="447"/>
      <c r="E509" s="446">
        <v>0</v>
      </c>
      <c r="F509" s="448"/>
      <c r="G509" s="449"/>
    </row>
    <row r="510" spans="1:7" ht="21" customHeight="1">
      <c r="A510" s="348">
        <v>2070106</v>
      </c>
      <c r="B510" s="345" t="s">
        <v>541</v>
      </c>
      <c r="C510" s="446">
        <v>0</v>
      </c>
      <c r="D510" s="447"/>
      <c r="E510" s="446">
        <v>0</v>
      </c>
      <c r="F510" s="448"/>
      <c r="G510" s="449"/>
    </row>
    <row r="511" spans="1:7" ht="21" customHeight="1">
      <c r="A511" s="348">
        <v>2070107</v>
      </c>
      <c r="B511" s="345" t="s">
        <v>542</v>
      </c>
      <c r="C511" s="446">
        <v>100</v>
      </c>
      <c r="D511" s="447">
        <v>100</v>
      </c>
      <c r="E511" s="446">
        <v>100</v>
      </c>
      <c r="F511" s="448"/>
      <c r="G511" s="449"/>
    </row>
    <row r="512" spans="1:7" ht="21" customHeight="1">
      <c r="A512" s="348">
        <v>2070108</v>
      </c>
      <c r="B512" s="345" t="s">
        <v>543</v>
      </c>
      <c r="C512" s="446">
        <v>11</v>
      </c>
      <c r="D512" s="447">
        <v>86</v>
      </c>
      <c r="E512" s="446">
        <v>58</v>
      </c>
      <c r="F512" s="448"/>
      <c r="G512" s="449"/>
    </row>
    <row r="513" spans="1:7" ht="21" customHeight="1">
      <c r="A513" s="348">
        <v>2070109</v>
      </c>
      <c r="B513" s="345" t="s">
        <v>544</v>
      </c>
      <c r="C513" s="446">
        <v>0</v>
      </c>
      <c r="D513" s="447">
        <v>242</v>
      </c>
      <c r="E513" s="446">
        <v>222</v>
      </c>
      <c r="F513" s="448"/>
      <c r="G513" s="449"/>
    </row>
    <row r="514" spans="1:7" ht="21" customHeight="1">
      <c r="A514" s="348">
        <v>2070110</v>
      </c>
      <c r="B514" s="345" t="s">
        <v>545</v>
      </c>
      <c r="C514" s="446">
        <v>0</v>
      </c>
      <c r="D514" s="447"/>
      <c r="E514" s="446">
        <v>0</v>
      </c>
      <c r="F514" s="451"/>
      <c r="G514" s="452"/>
    </row>
    <row r="515" spans="1:7" ht="21" customHeight="1">
      <c r="A515" s="348">
        <v>2070111</v>
      </c>
      <c r="B515" s="345" t="s">
        <v>546</v>
      </c>
      <c r="C515" s="446">
        <v>0</v>
      </c>
      <c r="D515" s="447"/>
      <c r="E515" s="446">
        <v>0</v>
      </c>
      <c r="F515" s="448"/>
      <c r="G515" s="449">
        <v>0</v>
      </c>
    </row>
    <row r="516" spans="1:7" ht="21" customHeight="1">
      <c r="A516" s="348">
        <v>2070112</v>
      </c>
      <c r="B516" s="345" t="s">
        <v>547</v>
      </c>
      <c r="C516" s="446">
        <v>157</v>
      </c>
      <c r="D516" s="447">
        <v>163</v>
      </c>
      <c r="E516" s="446">
        <v>163</v>
      </c>
      <c r="F516" s="448"/>
      <c r="G516" s="449"/>
    </row>
    <row r="517" spans="1:7" ht="21" customHeight="1">
      <c r="A517" s="348">
        <v>2070113</v>
      </c>
      <c r="B517" s="345" t="s">
        <v>548</v>
      </c>
      <c r="C517" s="446">
        <v>21</v>
      </c>
      <c r="D517" s="447">
        <v>51</v>
      </c>
      <c r="E517" s="446">
        <v>27</v>
      </c>
      <c r="F517" s="448"/>
      <c r="G517" s="449"/>
    </row>
    <row r="518" spans="1:7" ht="21" customHeight="1">
      <c r="A518" s="348">
        <v>2070114</v>
      </c>
      <c r="B518" s="345" t="s">
        <v>549</v>
      </c>
      <c r="C518" s="446">
        <v>28</v>
      </c>
      <c r="D518" s="447">
        <v>761</v>
      </c>
      <c r="E518" s="446">
        <v>748</v>
      </c>
      <c r="F518" s="451"/>
      <c r="G518" s="449"/>
    </row>
    <row r="519" spans="1:7" ht="21" customHeight="1">
      <c r="A519" s="348">
        <v>2070199</v>
      </c>
      <c r="B519" s="345" t="s">
        <v>550</v>
      </c>
      <c r="C519" s="446">
        <v>999</v>
      </c>
      <c r="D519" s="447">
        <v>1104</v>
      </c>
      <c r="E519" s="446">
        <v>1068</v>
      </c>
      <c r="F519" s="451"/>
      <c r="G519" s="449"/>
    </row>
    <row r="520" spans="1:7" ht="21" customHeight="1">
      <c r="A520" s="348">
        <v>20702</v>
      </c>
      <c r="B520" s="344" t="s">
        <v>551</v>
      </c>
      <c r="C520" s="316">
        <f t="shared" ref="C520:E520" si="69">SUM(C521:C527)</f>
        <v>340</v>
      </c>
      <c r="D520" s="316">
        <f t="shared" si="69"/>
        <v>1047</v>
      </c>
      <c r="E520" s="316">
        <f t="shared" si="69"/>
        <v>1045</v>
      </c>
      <c r="F520" s="444">
        <f>IFERROR(E520/D520,0)*100</f>
        <v>99.8</v>
      </c>
      <c r="G520" s="445">
        <v>185.3</v>
      </c>
    </row>
    <row r="521" spans="1:7" ht="21" customHeight="1">
      <c r="A521" s="348">
        <v>2070201</v>
      </c>
      <c r="B521" s="345" t="s">
        <v>211</v>
      </c>
      <c r="C521" s="446">
        <v>0</v>
      </c>
      <c r="D521" s="447">
        <v>2</v>
      </c>
      <c r="E521" s="446">
        <v>2</v>
      </c>
      <c r="F521" s="448"/>
      <c r="G521" s="449"/>
    </row>
    <row r="522" spans="1:7" ht="21" customHeight="1">
      <c r="A522" s="348">
        <v>2070202</v>
      </c>
      <c r="B522" s="345" t="s">
        <v>212</v>
      </c>
      <c r="C522" s="446">
        <v>0</v>
      </c>
      <c r="D522" s="447"/>
      <c r="E522" s="446">
        <v>0</v>
      </c>
      <c r="F522" s="448"/>
      <c r="G522" s="449"/>
    </row>
    <row r="523" spans="1:7" ht="21" customHeight="1">
      <c r="A523" s="348">
        <v>2070203</v>
      </c>
      <c r="B523" s="345" t="s">
        <v>213</v>
      </c>
      <c r="C523" s="446">
        <v>0</v>
      </c>
      <c r="D523" s="447"/>
      <c r="E523" s="446">
        <v>0</v>
      </c>
      <c r="F523" s="448"/>
      <c r="G523" s="449"/>
    </row>
    <row r="524" spans="1:7" ht="21" customHeight="1">
      <c r="A524" s="348">
        <v>2070204</v>
      </c>
      <c r="B524" s="345" t="s">
        <v>552</v>
      </c>
      <c r="C524" s="446">
        <v>86</v>
      </c>
      <c r="D524" s="447">
        <v>617</v>
      </c>
      <c r="E524" s="446">
        <v>615</v>
      </c>
      <c r="F524" s="448"/>
      <c r="G524" s="449"/>
    </row>
    <row r="525" spans="1:7" ht="21" customHeight="1">
      <c r="A525" s="348">
        <v>2070205</v>
      </c>
      <c r="B525" s="345" t="s">
        <v>553</v>
      </c>
      <c r="C525" s="446">
        <v>254</v>
      </c>
      <c r="D525" s="447">
        <v>428</v>
      </c>
      <c r="E525" s="446">
        <v>428</v>
      </c>
      <c r="F525" s="448"/>
      <c r="G525" s="449"/>
    </row>
    <row r="526" spans="1:7" s="34" customFormat="1" ht="21" customHeight="1">
      <c r="A526" s="348">
        <v>2070206</v>
      </c>
      <c r="B526" s="345" t="s">
        <v>554</v>
      </c>
      <c r="C526" s="446">
        <v>0</v>
      </c>
      <c r="D526" s="447"/>
      <c r="E526" s="446">
        <v>0</v>
      </c>
      <c r="F526" s="448"/>
      <c r="G526" s="449"/>
    </row>
    <row r="527" spans="1:7" ht="21" customHeight="1">
      <c r="A527" s="348">
        <v>2070299</v>
      </c>
      <c r="B527" s="345" t="s">
        <v>555</v>
      </c>
      <c r="C527" s="446">
        <v>0</v>
      </c>
      <c r="D527" s="447"/>
      <c r="E527" s="446">
        <v>0</v>
      </c>
      <c r="F527" s="448"/>
      <c r="G527" s="449"/>
    </row>
    <row r="528" spans="1:7" ht="21" customHeight="1">
      <c r="A528" s="348">
        <v>20703</v>
      </c>
      <c r="B528" s="344" t="s">
        <v>556</v>
      </c>
      <c r="C528" s="316">
        <f t="shared" ref="C528:E528" si="70">SUM(C529:C538)</f>
        <v>30</v>
      </c>
      <c r="D528" s="316">
        <f t="shared" si="70"/>
        <v>30</v>
      </c>
      <c r="E528" s="316">
        <f t="shared" si="70"/>
        <v>0</v>
      </c>
      <c r="F528" s="444">
        <f>IFERROR(E528/D528,0)*100</f>
        <v>0</v>
      </c>
      <c r="G528" s="445"/>
    </row>
    <row r="529" spans="1:7" ht="21" customHeight="1">
      <c r="A529" s="348">
        <v>2070301</v>
      </c>
      <c r="B529" s="345" t="s">
        <v>211</v>
      </c>
      <c r="C529" s="446">
        <v>0</v>
      </c>
      <c r="D529" s="447"/>
      <c r="E529" s="446">
        <v>0</v>
      </c>
      <c r="F529" s="448"/>
      <c r="G529" s="449"/>
    </row>
    <row r="530" spans="1:7" ht="21" customHeight="1">
      <c r="A530" s="348">
        <v>2070302</v>
      </c>
      <c r="B530" s="345" t="s">
        <v>212</v>
      </c>
      <c r="C530" s="446">
        <v>0</v>
      </c>
      <c r="D530" s="447"/>
      <c r="E530" s="446">
        <v>0</v>
      </c>
      <c r="F530" s="448"/>
      <c r="G530" s="449"/>
    </row>
    <row r="531" spans="1:7" ht="21" customHeight="1">
      <c r="A531" s="348">
        <v>2070303</v>
      </c>
      <c r="B531" s="345" t="s">
        <v>213</v>
      </c>
      <c r="C531" s="446">
        <v>0</v>
      </c>
      <c r="D531" s="447"/>
      <c r="E531" s="446">
        <v>0</v>
      </c>
      <c r="F531" s="448"/>
      <c r="G531" s="449"/>
    </row>
    <row r="532" spans="1:7" ht="21" customHeight="1">
      <c r="A532" s="348">
        <v>2070304</v>
      </c>
      <c r="B532" s="345" t="s">
        <v>557</v>
      </c>
      <c r="C532" s="446">
        <v>0</v>
      </c>
      <c r="D532" s="447"/>
      <c r="E532" s="446">
        <v>0</v>
      </c>
      <c r="F532" s="448"/>
      <c r="G532" s="449"/>
    </row>
    <row r="533" spans="1:7" ht="21" customHeight="1">
      <c r="A533" s="348">
        <v>2070305</v>
      </c>
      <c r="B533" s="345" t="s">
        <v>558</v>
      </c>
      <c r="C533" s="446">
        <v>0</v>
      </c>
      <c r="D533" s="447"/>
      <c r="E533" s="446">
        <v>0</v>
      </c>
      <c r="F533" s="448"/>
      <c r="G533" s="449"/>
    </row>
    <row r="534" spans="1:7" s="34" customFormat="1" ht="21" customHeight="1">
      <c r="A534" s="348">
        <v>2070306</v>
      </c>
      <c r="B534" s="345" t="s">
        <v>559</v>
      </c>
      <c r="C534" s="446">
        <v>0</v>
      </c>
      <c r="D534" s="447"/>
      <c r="E534" s="446">
        <v>0</v>
      </c>
      <c r="F534" s="448"/>
      <c r="G534" s="449"/>
    </row>
    <row r="535" spans="1:7" ht="21" customHeight="1">
      <c r="A535" s="348">
        <v>2070307</v>
      </c>
      <c r="B535" s="345" t="s">
        <v>560</v>
      </c>
      <c r="C535" s="446">
        <v>30</v>
      </c>
      <c r="D535" s="447"/>
      <c r="E535" s="446">
        <v>0</v>
      </c>
      <c r="F535" s="448"/>
      <c r="G535" s="449">
        <v>0</v>
      </c>
    </row>
    <row r="536" spans="1:7" s="34" customFormat="1" ht="21" customHeight="1">
      <c r="A536" s="348">
        <v>2070308</v>
      </c>
      <c r="B536" s="345" t="s">
        <v>561</v>
      </c>
      <c r="C536" s="446">
        <v>0</v>
      </c>
      <c r="D536" s="447">
        <v>30</v>
      </c>
      <c r="E536" s="446">
        <v>0</v>
      </c>
      <c r="F536" s="448"/>
      <c r="G536" s="449"/>
    </row>
    <row r="537" spans="1:7" ht="21" customHeight="1">
      <c r="A537" s="348">
        <v>2070309</v>
      </c>
      <c r="B537" s="345" t="s">
        <v>562</v>
      </c>
      <c r="C537" s="446">
        <v>0</v>
      </c>
      <c r="D537" s="447"/>
      <c r="E537" s="446">
        <v>0</v>
      </c>
      <c r="F537" s="448"/>
      <c r="G537" s="449"/>
    </row>
    <row r="538" spans="1:7" ht="21" customHeight="1">
      <c r="A538" s="348">
        <v>2070399</v>
      </c>
      <c r="B538" s="345" t="s">
        <v>563</v>
      </c>
      <c r="C538" s="446">
        <v>0</v>
      </c>
      <c r="D538" s="447"/>
      <c r="E538" s="446">
        <v>0</v>
      </c>
      <c r="F538" s="451"/>
      <c r="G538" s="452"/>
    </row>
    <row r="539" spans="1:7" ht="21" customHeight="1">
      <c r="A539" s="348">
        <v>20706</v>
      </c>
      <c r="B539" s="344" t="s">
        <v>564</v>
      </c>
      <c r="C539" s="316"/>
      <c r="D539" s="316"/>
      <c r="E539" s="316"/>
      <c r="F539" s="444">
        <f>IFERROR(E539/D539,0)*100</f>
        <v>0</v>
      </c>
      <c r="G539" s="445"/>
    </row>
    <row r="540" spans="1:7" ht="21" customHeight="1">
      <c r="A540" s="348">
        <v>2070601</v>
      </c>
      <c r="B540" s="345" t="s">
        <v>211</v>
      </c>
      <c r="C540" s="446">
        <v>0</v>
      </c>
      <c r="D540" s="447"/>
      <c r="E540" s="446">
        <v>0</v>
      </c>
      <c r="F540" s="448"/>
      <c r="G540" s="449"/>
    </row>
    <row r="541" spans="1:7" ht="21" customHeight="1">
      <c r="A541" s="348">
        <v>2070602</v>
      </c>
      <c r="B541" s="345" t="s">
        <v>212</v>
      </c>
      <c r="C541" s="446">
        <v>0</v>
      </c>
      <c r="D541" s="447"/>
      <c r="E541" s="446">
        <v>0</v>
      </c>
      <c r="F541" s="448"/>
      <c r="G541" s="449"/>
    </row>
    <row r="542" spans="1:7" ht="21" customHeight="1">
      <c r="A542" s="348">
        <v>2070603</v>
      </c>
      <c r="B542" s="345" t="s">
        <v>213</v>
      </c>
      <c r="C542" s="446">
        <v>0</v>
      </c>
      <c r="D542" s="447"/>
      <c r="E542" s="446">
        <v>0</v>
      </c>
      <c r="F542" s="448"/>
      <c r="G542" s="449"/>
    </row>
    <row r="543" spans="1:7" ht="21" customHeight="1">
      <c r="A543" s="348">
        <v>2070604</v>
      </c>
      <c r="B543" s="345" t="s">
        <v>565</v>
      </c>
      <c r="C543" s="446">
        <v>0</v>
      </c>
      <c r="D543" s="447"/>
      <c r="E543" s="446">
        <v>0</v>
      </c>
      <c r="F543" s="448"/>
      <c r="G543" s="449"/>
    </row>
    <row r="544" spans="1:7" ht="21" customHeight="1">
      <c r="A544" s="348">
        <v>2070605</v>
      </c>
      <c r="B544" s="345" t="s">
        <v>566</v>
      </c>
      <c r="C544" s="446">
        <v>0</v>
      </c>
      <c r="D544" s="447"/>
      <c r="E544" s="446">
        <v>0</v>
      </c>
      <c r="F544" s="448"/>
      <c r="G544" s="449"/>
    </row>
    <row r="545" spans="1:7" s="34" customFormat="1" ht="21" customHeight="1">
      <c r="A545" s="348">
        <v>2070606</v>
      </c>
      <c r="B545" s="345" t="s">
        <v>567</v>
      </c>
      <c r="C545" s="446">
        <v>0</v>
      </c>
      <c r="D545" s="447"/>
      <c r="E545" s="446">
        <v>0</v>
      </c>
      <c r="F545" s="448"/>
      <c r="G545" s="449"/>
    </row>
    <row r="546" spans="1:7" ht="21" customHeight="1">
      <c r="A546" s="348">
        <v>2070607</v>
      </c>
      <c r="B546" s="345" t="s">
        <v>568</v>
      </c>
      <c r="C546" s="446">
        <v>0</v>
      </c>
      <c r="D546" s="447"/>
      <c r="E546" s="446">
        <v>0</v>
      </c>
      <c r="F546" s="451"/>
      <c r="G546" s="452"/>
    </row>
    <row r="547" spans="1:7" ht="21" customHeight="1">
      <c r="A547" s="348">
        <v>2070699</v>
      </c>
      <c r="B547" s="345" t="s">
        <v>569</v>
      </c>
      <c r="C547" s="446">
        <v>0</v>
      </c>
      <c r="D547" s="447"/>
      <c r="E547" s="446">
        <v>0</v>
      </c>
      <c r="F547" s="448"/>
      <c r="G547" s="449"/>
    </row>
    <row r="548" spans="1:7" ht="21" customHeight="1">
      <c r="A548" s="348">
        <v>20708</v>
      </c>
      <c r="B548" s="344" t="s">
        <v>570</v>
      </c>
      <c r="C548" s="316">
        <f t="shared" ref="C548:E548" si="71">SUM(C549:C555)</f>
        <v>1460</v>
      </c>
      <c r="D548" s="316">
        <f t="shared" si="71"/>
        <v>1460</v>
      </c>
      <c r="E548" s="316">
        <f t="shared" si="71"/>
        <v>1173</v>
      </c>
      <c r="F548" s="444">
        <f>IFERROR(E548/D548,0)*100</f>
        <v>80.3</v>
      </c>
      <c r="G548" s="445">
        <v>78.8</v>
      </c>
    </row>
    <row r="549" spans="1:7" s="34" customFormat="1" ht="21" customHeight="1">
      <c r="A549" s="348">
        <v>2070801</v>
      </c>
      <c r="B549" s="345" t="s">
        <v>211</v>
      </c>
      <c r="C549" s="446">
        <v>0</v>
      </c>
      <c r="D549" s="447">
        <v>0</v>
      </c>
      <c r="E549" s="446">
        <v>0</v>
      </c>
      <c r="F549" s="448"/>
      <c r="G549" s="449">
        <v>0</v>
      </c>
    </row>
    <row r="550" spans="1:7" ht="21" customHeight="1">
      <c r="A550" s="348">
        <v>2070802</v>
      </c>
      <c r="B550" s="345" t="s">
        <v>212</v>
      </c>
      <c r="C550" s="446">
        <v>0</v>
      </c>
      <c r="D550" s="447"/>
      <c r="E550" s="446">
        <v>0</v>
      </c>
      <c r="F550" s="448"/>
      <c r="G550" s="449"/>
    </row>
    <row r="551" spans="1:7" ht="21" customHeight="1">
      <c r="A551" s="348">
        <v>2070803</v>
      </c>
      <c r="B551" s="345" t="s">
        <v>213</v>
      </c>
      <c r="C551" s="446">
        <v>0</v>
      </c>
      <c r="D551" s="447"/>
      <c r="E551" s="446">
        <v>0</v>
      </c>
      <c r="F551" s="448"/>
      <c r="G551" s="449"/>
    </row>
    <row r="552" spans="1:7" ht="21" customHeight="1">
      <c r="A552" s="348">
        <v>2070806</v>
      </c>
      <c r="B552" s="345" t="s">
        <v>571</v>
      </c>
      <c r="C552" s="446">
        <v>0</v>
      </c>
      <c r="D552" s="447"/>
      <c r="E552" s="446">
        <v>0</v>
      </c>
      <c r="F552" s="448"/>
      <c r="G552" s="449"/>
    </row>
    <row r="553" spans="1:7" ht="21" customHeight="1">
      <c r="A553" s="348">
        <v>2070807</v>
      </c>
      <c r="B553" s="345" t="s">
        <v>572</v>
      </c>
      <c r="C553" s="446">
        <v>0</v>
      </c>
      <c r="D553" s="447"/>
      <c r="E553" s="446">
        <v>0</v>
      </c>
      <c r="F553" s="448"/>
      <c r="G553" s="449"/>
    </row>
    <row r="554" spans="1:7" ht="21" customHeight="1">
      <c r="A554" s="348">
        <v>2070808</v>
      </c>
      <c r="B554" s="345" t="s">
        <v>573</v>
      </c>
      <c r="C554" s="446">
        <v>670</v>
      </c>
      <c r="D554" s="447">
        <v>608</v>
      </c>
      <c r="E554" s="446">
        <v>608</v>
      </c>
      <c r="F554" s="448"/>
      <c r="G554" s="449"/>
    </row>
    <row r="555" spans="1:7" ht="21" customHeight="1">
      <c r="A555" s="348">
        <v>2070899</v>
      </c>
      <c r="B555" s="345" t="s">
        <v>574</v>
      </c>
      <c r="C555" s="446">
        <v>790</v>
      </c>
      <c r="D555" s="447">
        <v>852</v>
      </c>
      <c r="E555" s="446">
        <v>565</v>
      </c>
      <c r="F555" s="448"/>
      <c r="G555" s="449"/>
    </row>
    <row r="556" spans="1:7" ht="21" customHeight="1">
      <c r="A556" s="348">
        <v>20799</v>
      </c>
      <c r="B556" s="344" t="s">
        <v>575</v>
      </c>
      <c r="C556" s="316">
        <f t="shared" ref="C556:E556" si="72">SUM(C557:C559)</f>
        <v>16</v>
      </c>
      <c r="D556" s="316">
        <f t="shared" si="72"/>
        <v>16</v>
      </c>
      <c r="E556" s="316">
        <f t="shared" si="72"/>
        <v>16</v>
      </c>
      <c r="F556" s="444">
        <f>IFERROR(E556/D556,0)*100</f>
        <v>100</v>
      </c>
      <c r="G556" s="445">
        <v>100</v>
      </c>
    </row>
    <row r="557" spans="1:7" ht="21" customHeight="1">
      <c r="A557" s="348">
        <v>2079902</v>
      </c>
      <c r="B557" s="345" t="s">
        <v>576</v>
      </c>
      <c r="C557" s="446">
        <v>16</v>
      </c>
      <c r="D557" s="447">
        <v>16</v>
      </c>
      <c r="E557" s="446">
        <v>16</v>
      </c>
      <c r="F557" s="451"/>
      <c r="G557" s="452">
        <v>100</v>
      </c>
    </row>
    <row r="558" spans="1:7" ht="21" customHeight="1">
      <c r="A558" s="348">
        <v>2079903</v>
      </c>
      <c r="B558" s="345" t="s">
        <v>577</v>
      </c>
      <c r="C558" s="446">
        <v>0</v>
      </c>
      <c r="D558" s="447"/>
      <c r="E558" s="446">
        <v>0</v>
      </c>
      <c r="F558" s="448"/>
      <c r="G558" s="449"/>
    </row>
    <row r="559" spans="1:7" s="34" customFormat="1" ht="21" customHeight="1">
      <c r="A559" s="348">
        <v>2079999</v>
      </c>
      <c r="B559" s="345" t="s">
        <v>578</v>
      </c>
      <c r="C559" s="446">
        <v>0</v>
      </c>
      <c r="D559" s="447"/>
      <c r="E559" s="446">
        <v>0</v>
      </c>
      <c r="F559" s="448"/>
      <c r="G559" s="449"/>
    </row>
    <row r="560" spans="1:7" ht="21" customHeight="1">
      <c r="A560" s="348">
        <v>208</v>
      </c>
      <c r="B560" s="344" t="s">
        <v>135</v>
      </c>
      <c r="C560" s="316">
        <f t="shared" ref="C560:E560" si="73">C561+C580+C588+C590+C599+C603+C613+C622+C629+C637+C646+C652+C655+C658+C661+C664+C667+C671+C675+C684+C687</f>
        <v>61241</v>
      </c>
      <c r="D560" s="316">
        <f t="shared" si="73"/>
        <v>71693</v>
      </c>
      <c r="E560" s="316">
        <f t="shared" si="73"/>
        <v>65390</v>
      </c>
      <c r="F560" s="444">
        <f t="shared" ref="F560:F561" si="74">IFERROR(E560/D560,0)*100</f>
        <v>91.2</v>
      </c>
      <c r="G560" s="445">
        <v>102.4</v>
      </c>
    </row>
    <row r="561" spans="1:7" ht="21" customHeight="1">
      <c r="A561" s="348">
        <v>20801</v>
      </c>
      <c r="B561" s="344" t="s">
        <v>579</v>
      </c>
      <c r="C561" s="316">
        <f t="shared" ref="C561:E561" si="75">SUM(C562:C579)</f>
        <v>2339</v>
      </c>
      <c r="D561" s="316">
        <f t="shared" si="75"/>
        <v>2339</v>
      </c>
      <c r="E561" s="316">
        <f t="shared" si="75"/>
        <v>2027</v>
      </c>
      <c r="F561" s="444">
        <f t="shared" si="74"/>
        <v>86.7</v>
      </c>
      <c r="G561" s="445">
        <v>77.599999999999994</v>
      </c>
    </row>
    <row r="562" spans="1:7" ht="21" customHeight="1">
      <c r="A562" s="348">
        <v>2080101</v>
      </c>
      <c r="B562" s="345" t="s">
        <v>211</v>
      </c>
      <c r="C562" s="446">
        <v>847</v>
      </c>
      <c r="D562" s="447">
        <v>532</v>
      </c>
      <c r="E562" s="446">
        <v>516</v>
      </c>
      <c r="F562" s="448"/>
      <c r="G562" s="449"/>
    </row>
    <row r="563" spans="1:7" ht="21" customHeight="1">
      <c r="A563" s="348">
        <v>2080102</v>
      </c>
      <c r="B563" s="345" t="s">
        <v>212</v>
      </c>
      <c r="C563" s="446">
        <v>12</v>
      </c>
      <c r="D563" s="447">
        <v>48</v>
      </c>
      <c r="E563" s="446">
        <v>40</v>
      </c>
      <c r="F563" s="448"/>
      <c r="G563" s="449">
        <v>85.1</v>
      </c>
    </row>
    <row r="564" spans="1:7" ht="21" customHeight="1">
      <c r="A564" s="348">
        <v>2080103</v>
      </c>
      <c r="B564" s="345" t="s">
        <v>213</v>
      </c>
      <c r="C564" s="446">
        <v>0</v>
      </c>
      <c r="D564" s="447"/>
      <c r="E564" s="446">
        <v>0</v>
      </c>
      <c r="F564" s="448"/>
      <c r="G564" s="449"/>
    </row>
    <row r="565" spans="1:7" ht="21" customHeight="1">
      <c r="A565" s="348">
        <v>2080104</v>
      </c>
      <c r="B565" s="345" t="s">
        <v>580</v>
      </c>
      <c r="C565" s="446">
        <v>0</v>
      </c>
      <c r="D565" s="447"/>
      <c r="E565" s="446">
        <v>0</v>
      </c>
      <c r="F565" s="448"/>
      <c r="G565" s="449"/>
    </row>
    <row r="566" spans="1:7" ht="21" customHeight="1">
      <c r="A566" s="348">
        <v>2080105</v>
      </c>
      <c r="B566" s="345" t="s">
        <v>581</v>
      </c>
      <c r="C566" s="446">
        <v>3</v>
      </c>
      <c r="D566" s="447">
        <v>3</v>
      </c>
      <c r="E566" s="446">
        <v>1</v>
      </c>
      <c r="F566" s="448"/>
      <c r="G566" s="449"/>
    </row>
    <row r="567" spans="1:7" s="34" customFormat="1" ht="21" customHeight="1">
      <c r="A567" s="348">
        <v>2080106</v>
      </c>
      <c r="B567" s="345" t="s">
        <v>582</v>
      </c>
      <c r="C567" s="446">
        <v>0</v>
      </c>
      <c r="D567" s="447">
        <v>5</v>
      </c>
      <c r="E567" s="446">
        <v>5</v>
      </c>
      <c r="F567" s="448"/>
      <c r="G567" s="449"/>
    </row>
    <row r="568" spans="1:7" ht="21" customHeight="1">
      <c r="A568" s="348">
        <v>2080107</v>
      </c>
      <c r="B568" s="345" t="s">
        <v>583</v>
      </c>
      <c r="C568" s="446">
        <v>5</v>
      </c>
      <c r="D568" s="447">
        <v>6</v>
      </c>
      <c r="E568" s="446">
        <v>3</v>
      </c>
      <c r="F568" s="448"/>
      <c r="G568" s="449"/>
    </row>
    <row r="569" spans="1:7" ht="21" customHeight="1">
      <c r="A569" s="348">
        <v>2080108</v>
      </c>
      <c r="B569" s="345" t="s">
        <v>251</v>
      </c>
      <c r="C569" s="446">
        <v>3</v>
      </c>
      <c r="D569" s="447">
        <v>14</v>
      </c>
      <c r="E569" s="446">
        <v>14</v>
      </c>
      <c r="F569" s="448"/>
      <c r="G569" s="449"/>
    </row>
    <row r="570" spans="1:7" ht="21" customHeight="1">
      <c r="A570" s="348">
        <v>2080109</v>
      </c>
      <c r="B570" s="345" t="s">
        <v>584</v>
      </c>
      <c r="C570" s="446">
        <v>1044</v>
      </c>
      <c r="D570" s="447">
        <v>1067</v>
      </c>
      <c r="E570" s="446">
        <v>974</v>
      </c>
      <c r="F570" s="448"/>
      <c r="G570" s="449"/>
    </row>
    <row r="571" spans="1:7" ht="21" customHeight="1">
      <c r="A571" s="348">
        <v>2080110</v>
      </c>
      <c r="B571" s="345" t="s">
        <v>585</v>
      </c>
      <c r="C571" s="446">
        <v>0</v>
      </c>
      <c r="D571" s="447">
        <v>0</v>
      </c>
      <c r="E571" s="446">
        <v>0</v>
      </c>
      <c r="F571" s="451"/>
      <c r="G571" s="452"/>
    </row>
    <row r="572" spans="1:7" ht="21" customHeight="1">
      <c r="A572" s="348">
        <v>2080111</v>
      </c>
      <c r="B572" s="345" t="s">
        <v>586</v>
      </c>
      <c r="C572" s="446">
        <v>0</v>
      </c>
      <c r="D572" s="447"/>
      <c r="E572" s="446">
        <v>0</v>
      </c>
      <c r="F572" s="448"/>
      <c r="G572" s="449"/>
    </row>
    <row r="573" spans="1:7" ht="21" customHeight="1">
      <c r="A573" s="348">
        <v>2080112</v>
      </c>
      <c r="B573" s="345" t="s">
        <v>587</v>
      </c>
      <c r="C573" s="446">
        <v>0</v>
      </c>
      <c r="D573" s="447">
        <v>0</v>
      </c>
      <c r="E573" s="446">
        <v>0</v>
      </c>
      <c r="F573" s="448"/>
      <c r="G573" s="449"/>
    </row>
    <row r="574" spans="1:7" s="34" customFormat="1" ht="21" customHeight="1">
      <c r="A574" s="348">
        <v>2080113</v>
      </c>
      <c r="B574" s="345" t="s">
        <v>588</v>
      </c>
      <c r="C574" s="446">
        <v>0</v>
      </c>
      <c r="D574" s="447"/>
      <c r="E574" s="446">
        <v>0</v>
      </c>
      <c r="F574" s="448"/>
      <c r="G574" s="449"/>
    </row>
    <row r="575" spans="1:7" ht="21" customHeight="1">
      <c r="A575" s="348">
        <v>2080114</v>
      </c>
      <c r="B575" s="345" t="s">
        <v>589</v>
      </c>
      <c r="C575" s="446">
        <v>0</v>
      </c>
      <c r="D575" s="447"/>
      <c r="E575" s="446">
        <v>0</v>
      </c>
      <c r="F575" s="448"/>
      <c r="G575" s="449"/>
    </row>
    <row r="576" spans="1:7" ht="21" customHeight="1">
      <c r="A576" s="348">
        <v>2080115</v>
      </c>
      <c r="B576" s="345" t="s">
        <v>590</v>
      </c>
      <c r="C576" s="446">
        <v>0</v>
      </c>
      <c r="D576" s="447"/>
      <c r="E576" s="446">
        <v>0</v>
      </c>
      <c r="F576" s="448"/>
      <c r="G576" s="449"/>
    </row>
    <row r="577" spans="1:7" ht="21" customHeight="1">
      <c r="A577" s="348">
        <v>2080116</v>
      </c>
      <c r="B577" s="345" t="s">
        <v>591</v>
      </c>
      <c r="C577" s="446">
        <v>0</v>
      </c>
      <c r="D577" s="447"/>
      <c r="E577" s="446">
        <v>0</v>
      </c>
      <c r="F577" s="448"/>
      <c r="G577" s="449"/>
    </row>
    <row r="578" spans="1:7" ht="21" customHeight="1">
      <c r="A578" s="348">
        <v>2080150</v>
      </c>
      <c r="B578" s="345" t="s">
        <v>220</v>
      </c>
      <c r="C578" s="446">
        <v>165</v>
      </c>
      <c r="D578" s="447">
        <v>119</v>
      </c>
      <c r="E578" s="446">
        <v>119</v>
      </c>
      <c r="F578" s="448"/>
      <c r="G578" s="449"/>
    </row>
    <row r="579" spans="1:7" ht="21" customHeight="1">
      <c r="A579" s="348">
        <v>2080199</v>
      </c>
      <c r="B579" s="345" t="s">
        <v>592</v>
      </c>
      <c r="C579" s="446">
        <v>260</v>
      </c>
      <c r="D579" s="447">
        <v>545</v>
      </c>
      <c r="E579" s="446">
        <v>355</v>
      </c>
      <c r="F579" s="451"/>
      <c r="G579" s="452">
        <v>67.599999999999994</v>
      </c>
    </row>
    <row r="580" spans="1:7" ht="21" customHeight="1">
      <c r="A580" s="348">
        <v>20802</v>
      </c>
      <c r="B580" s="344" t="s">
        <v>593</v>
      </c>
      <c r="C580" s="316">
        <f t="shared" ref="C580:E580" si="76">SUM(C581:C587)</f>
        <v>1235</v>
      </c>
      <c r="D580" s="316">
        <f t="shared" si="76"/>
        <v>1371</v>
      </c>
      <c r="E580" s="316">
        <f t="shared" si="76"/>
        <v>1251</v>
      </c>
      <c r="F580" s="444">
        <f>IFERROR(E580/D580,0)*100</f>
        <v>91.2</v>
      </c>
      <c r="G580" s="445">
        <v>100.8</v>
      </c>
    </row>
    <row r="581" spans="1:7" ht="21" customHeight="1">
      <c r="A581" s="348">
        <v>2080201</v>
      </c>
      <c r="B581" s="345" t="s">
        <v>211</v>
      </c>
      <c r="C581" s="446">
        <v>739</v>
      </c>
      <c r="D581" s="447">
        <v>906</v>
      </c>
      <c r="E581" s="446">
        <v>869</v>
      </c>
      <c r="F581" s="448"/>
      <c r="G581" s="449"/>
    </row>
    <row r="582" spans="1:7" s="34" customFormat="1" ht="21" customHeight="1">
      <c r="A582" s="348">
        <v>2080202</v>
      </c>
      <c r="B582" s="345" t="s">
        <v>212</v>
      </c>
      <c r="C582" s="446">
        <v>0</v>
      </c>
      <c r="D582" s="447">
        <v>152</v>
      </c>
      <c r="E582" s="446">
        <v>152</v>
      </c>
      <c r="F582" s="448"/>
      <c r="G582" s="449"/>
    </row>
    <row r="583" spans="1:7" ht="21" customHeight="1">
      <c r="A583" s="348">
        <v>2080203</v>
      </c>
      <c r="B583" s="345" t="s">
        <v>213</v>
      </c>
      <c r="C583" s="446">
        <v>0</v>
      </c>
      <c r="D583" s="447"/>
      <c r="E583" s="446">
        <v>0</v>
      </c>
      <c r="F583" s="448"/>
      <c r="G583" s="449"/>
    </row>
    <row r="584" spans="1:7" ht="21" customHeight="1">
      <c r="A584" s="348">
        <v>2080206</v>
      </c>
      <c r="B584" s="345" t="s">
        <v>594</v>
      </c>
      <c r="C584" s="446">
        <v>9</v>
      </c>
      <c r="D584" s="447">
        <v>18</v>
      </c>
      <c r="E584" s="446">
        <v>7</v>
      </c>
      <c r="F584" s="448"/>
      <c r="G584" s="449"/>
    </row>
    <row r="585" spans="1:7" ht="21" customHeight="1">
      <c r="A585" s="348">
        <v>2080207</v>
      </c>
      <c r="B585" s="345" t="s">
        <v>595</v>
      </c>
      <c r="C585" s="446">
        <v>0</v>
      </c>
      <c r="D585" s="447"/>
      <c r="E585" s="446">
        <v>0</v>
      </c>
      <c r="F585" s="448"/>
      <c r="G585" s="449">
        <v>0</v>
      </c>
    </row>
    <row r="586" spans="1:7" ht="21" customHeight="1">
      <c r="A586" s="348">
        <v>2080208</v>
      </c>
      <c r="B586" s="345" t="s">
        <v>596</v>
      </c>
      <c r="C586" s="446">
        <v>147</v>
      </c>
      <c r="D586" s="447">
        <v>103</v>
      </c>
      <c r="E586" s="446">
        <v>32</v>
      </c>
      <c r="F586" s="451"/>
      <c r="G586" s="449"/>
    </row>
    <row r="587" spans="1:7" ht="21" customHeight="1">
      <c r="A587" s="348">
        <v>2080299</v>
      </c>
      <c r="B587" s="345" t="s">
        <v>597</v>
      </c>
      <c r="C587" s="446">
        <v>340</v>
      </c>
      <c r="D587" s="447">
        <v>192</v>
      </c>
      <c r="E587" s="446">
        <v>191</v>
      </c>
      <c r="F587" s="448"/>
      <c r="G587" s="449"/>
    </row>
    <row r="588" spans="1:7" ht="21" customHeight="1">
      <c r="A588" s="348">
        <v>20804</v>
      </c>
      <c r="B588" s="344" t="s">
        <v>598</v>
      </c>
      <c r="C588" s="446"/>
      <c r="D588" s="447"/>
      <c r="E588" s="316"/>
      <c r="F588" s="444">
        <f>IFERROR(E588/D588,0)*100</f>
        <v>0</v>
      </c>
      <c r="G588" s="455"/>
    </row>
    <row r="589" spans="1:7" ht="21" customHeight="1">
      <c r="A589" s="348">
        <v>2080402</v>
      </c>
      <c r="B589" s="345" t="s">
        <v>599</v>
      </c>
      <c r="C589" s="446">
        <v>0</v>
      </c>
      <c r="D589" s="447"/>
      <c r="E589" s="446">
        <v>0</v>
      </c>
      <c r="F589" s="448"/>
      <c r="G589" s="449"/>
    </row>
    <row r="590" spans="1:7" ht="21" customHeight="1">
      <c r="A590" s="348">
        <v>20805</v>
      </c>
      <c r="B590" s="344" t="s">
        <v>600</v>
      </c>
      <c r="C590" s="316">
        <f t="shared" ref="C590:E590" si="77">SUM(C591:C598)</f>
        <v>27010</v>
      </c>
      <c r="D590" s="316">
        <f t="shared" si="77"/>
        <v>29068</v>
      </c>
      <c r="E590" s="316">
        <f t="shared" si="77"/>
        <v>26660</v>
      </c>
      <c r="F590" s="444">
        <f>IFERROR(E590/D590,0)*100</f>
        <v>91.7</v>
      </c>
      <c r="G590" s="445">
        <v>119.5</v>
      </c>
    </row>
    <row r="591" spans="1:7" s="34" customFormat="1" ht="21" customHeight="1">
      <c r="A591" s="348">
        <v>2080501</v>
      </c>
      <c r="B591" s="345" t="s">
        <v>601</v>
      </c>
      <c r="C591" s="446">
        <v>1558</v>
      </c>
      <c r="D591" s="447">
        <v>2030</v>
      </c>
      <c r="E591" s="446">
        <v>1555</v>
      </c>
      <c r="F591" s="448"/>
      <c r="G591" s="449"/>
    </row>
    <row r="592" spans="1:7" ht="21" customHeight="1">
      <c r="A592" s="348">
        <v>2080502</v>
      </c>
      <c r="B592" s="345" t="s">
        <v>602</v>
      </c>
      <c r="C592" s="446">
        <v>4425</v>
      </c>
      <c r="D592" s="447">
        <v>4718</v>
      </c>
      <c r="E592" s="446">
        <v>4058</v>
      </c>
      <c r="F592" s="448"/>
      <c r="G592" s="449"/>
    </row>
    <row r="593" spans="1:7" ht="21" customHeight="1">
      <c r="A593" s="348">
        <v>2080503</v>
      </c>
      <c r="B593" s="345" t="s">
        <v>603</v>
      </c>
      <c r="C593" s="446">
        <v>0</v>
      </c>
      <c r="D593" s="447"/>
      <c r="E593" s="446">
        <v>0</v>
      </c>
      <c r="F593" s="448"/>
      <c r="G593" s="449"/>
    </row>
    <row r="594" spans="1:7" ht="21" customHeight="1">
      <c r="A594" s="348">
        <v>2080505</v>
      </c>
      <c r="B594" s="345" t="s">
        <v>604</v>
      </c>
      <c r="C594" s="446">
        <v>19155</v>
      </c>
      <c r="D594" s="447">
        <v>18525</v>
      </c>
      <c r="E594" s="446">
        <v>17273</v>
      </c>
      <c r="F594" s="451"/>
      <c r="G594" s="449"/>
    </row>
    <row r="595" spans="1:7" ht="21" customHeight="1">
      <c r="A595" s="348">
        <v>2080506</v>
      </c>
      <c r="B595" s="345" t="s">
        <v>605</v>
      </c>
      <c r="C595" s="446">
        <v>1299</v>
      </c>
      <c r="D595" s="447">
        <v>3412</v>
      </c>
      <c r="E595" s="446">
        <v>3397</v>
      </c>
      <c r="F595" s="448"/>
      <c r="G595" s="449"/>
    </row>
    <row r="596" spans="1:7" s="34" customFormat="1" ht="21" customHeight="1">
      <c r="A596" s="348">
        <v>2080507</v>
      </c>
      <c r="B596" s="345" t="s">
        <v>606</v>
      </c>
      <c r="C596" s="446">
        <v>0</v>
      </c>
      <c r="D596" s="447"/>
      <c r="E596" s="446">
        <v>0</v>
      </c>
      <c r="F596" s="448"/>
      <c r="G596" s="449"/>
    </row>
    <row r="597" spans="1:7" ht="21" customHeight="1">
      <c r="A597" s="348">
        <v>2080508</v>
      </c>
      <c r="B597" s="345" t="s">
        <v>607</v>
      </c>
      <c r="C597" s="446">
        <v>100</v>
      </c>
      <c r="D597" s="447"/>
      <c r="E597" s="446">
        <v>0</v>
      </c>
      <c r="F597" s="448"/>
      <c r="G597" s="449">
        <v>0</v>
      </c>
    </row>
    <row r="598" spans="1:7" ht="21" customHeight="1">
      <c r="A598" s="348">
        <v>2080599</v>
      </c>
      <c r="B598" s="345" t="s">
        <v>608</v>
      </c>
      <c r="C598" s="446">
        <v>473</v>
      </c>
      <c r="D598" s="447">
        <v>383</v>
      </c>
      <c r="E598" s="446">
        <v>377</v>
      </c>
      <c r="F598" s="448"/>
      <c r="G598" s="449"/>
    </row>
    <row r="599" spans="1:7" s="34" customFormat="1" ht="21" customHeight="1">
      <c r="A599" s="348">
        <v>20806</v>
      </c>
      <c r="B599" s="344" t="s">
        <v>609</v>
      </c>
      <c r="C599" s="446"/>
      <c r="D599" s="447"/>
      <c r="E599" s="316"/>
      <c r="F599" s="444">
        <f>IFERROR(E599/D599,0)*100</f>
        <v>0</v>
      </c>
      <c r="G599" s="445"/>
    </row>
    <row r="600" spans="1:7" ht="21" customHeight="1">
      <c r="A600" s="348">
        <v>2080601</v>
      </c>
      <c r="B600" s="345" t="s">
        <v>610</v>
      </c>
      <c r="C600" s="446">
        <v>0</v>
      </c>
      <c r="D600" s="447"/>
      <c r="E600" s="446">
        <v>0</v>
      </c>
      <c r="F600" s="448"/>
      <c r="G600" s="449"/>
    </row>
    <row r="601" spans="1:7" ht="21" customHeight="1">
      <c r="A601" s="348">
        <v>2080602</v>
      </c>
      <c r="B601" s="345" t="s">
        <v>611</v>
      </c>
      <c r="C601" s="446">
        <v>0</v>
      </c>
      <c r="D601" s="447"/>
      <c r="E601" s="446">
        <v>0</v>
      </c>
      <c r="F601" s="448"/>
      <c r="G601" s="449"/>
    </row>
    <row r="602" spans="1:7" s="34" customFormat="1" ht="21" customHeight="1">
      <c r="A602" s="348">
        <v>2080699</v>
      </c>
      <c r="B602" s="345" t="s">
        <v>612</v>
      </c>
      <c r="C602" s="446">
        <v>0</v>
      </c>
      <c r="D602" s="447"/>
      <c r="E602" s="446">
        <v>0</v>
      </c>
      <c r="F602" s="448"/>
      <c r="G602" s="449"/>
    </row>
    <row r="603" spans="1:7" ht="21" customHeight="1">
      <c r="A603" s="348">
        <v>20807</v>
      </c>
      <c r="B603" s="344" t="s">
        <v>613</v>
      </c>
      <c r="C603" s="316">
        <f t="shared" ref="C603:E603" si="78">SUM(C604:C612)</f>
        <v>2778</v>
      </c>
      <c r="D603" s="316">
        <f t="shared" si="78"/>
        <v>2169</v>
      </c>
      <c r="E603" s="316">
        <f t="shared" si="78"/>
        <v>2168</v>
      </c>
      <c r="F603" s="444">
        <f>IFERROR(E603/D603,0)*100</f>
        <v>100</v>
      </c>
      <c r="G603" s="445">
        <v>58.9</v>
      </c>
    </row>
    <row r="604" spans="1:7" ht="21" customHeight="1">
      <c r="A604" s="348">
        <v>2080701</v>
      </c>
      <c r="B604" s="345" t="s">
        <v>614</v>
      </c>
      <c r="C604" s="446">
        <v>0</v>
      </c>
      <c r="D604" s="447"/>
      <c r="E604" s="446">
        <v>0</v>
      </c>
      <c r="F604" s="448"/>
      <c r="G604" s="449"/>
    </row>
    <row r="605" spans="1:7" s="34" customFormat="1" ht="21" customHeight="1">
      <c r="A605" s="348">
        <v>2080702</v>
      </c>
      <c r="B605" s="345" t="s">
        <v>615</v>
      </c>
      <c r="C605" s="446">
        <v>0</v>
      </c>
      <c r="D605" s="447">
        <v>400</v>
      </c>
      <c r="E605" s="446">
        <v>400</v>
      </c>
      <c r="F605" s="448"/>
      <c r="G605" s="449"/>
    </row>
    <row r="606" spans="1:7" ht="21" customHeight="1">
      <c r="A606" s="348">
        <v>2080704</v>
      </c>
      <c r="B606" s="345" t="s">
        <v>616</v>
      </c>
      <c r="C606" s="446">
        <v>0</v>
      </c>
      <c r="D606" s="447">
        <v>331</v>
      </c>
      <c r="E606" s="446">
        <v>331</v>
      </c>
      <c r="F606" s="448"/>
      <c r="G606" s="449"/>
    </row>
    <row r="607" spans="1:7" ht="21" customHeight="1">
      <c r="A607" s="348">
        <v>2080705</v>
      </c>
      <c r="B607" s="345" t="s">
        <v>617</v>
      </c>
      <c r="C607" s="446">
        <v>0</v>
      </c>
      <c r="D607" s="447">
        <v>1120</v>
      </c>
      <c r="E607" s="446">
        <v>1119</v>
      </c>
      <c r="F607" s="448"/>
      <c r="G607" s="449"/>
    </row>
    <row r="608" spans="1:7" s="34" customFormat="1" ht="21" customHeight="1">
      <c r="A608" s="348">
        <v>2080709</v>
      </c>
      <c r="B608" s="345" t="s">
        <v>618</v>
      </c>
      <c r="C608" s="446">
        <v>0</v>
      </c>
      <c r="D608" s="447"/>
      <c r="E608" s="446">
        <v>0</v>
      </c>
      <c r="F608" s="451"/>
      <c r="G608" s="452"/>
    </row>
    <row r="609" spans="1:7" ht="21" customHeight="1">
      <c r="A609" s="348">
        <v>2080711</v>
      </c>
      <c r="B609" s="345" t="s">
        <v>619</v>
      </c>
      <c r="C609" s="446">
        <v>0</v>
      </c>
      <c r="D609" s="447">
        <v>75</v>
      </c>
      <c r="E609" s="446">
        <v>75</v>
      </c>
      <c r="F609" s="448"/>
      <c r="G609" s="449"/>
    </row>
    <row r="610" spans="1:7" ht="21" customHeight="1">
      <c r="A610" s="348">
        <v>2080712</v>
      </c>
      <c r="B610" s="345" t="s">
        <v>620</v>
      </c>
      <c r="C610" s="446">
        <v>0</v>
      </c>
      <c r="D610" s="447"/>
      <c r="E610" s="446">
        <v>0</v>
      </c>
      <c r="F610" s="448"/>
      <c r="G610" s="449"/>
    </row>
    <row r="611" spans="1:7" s="34" customFormat="1" ht="21" customHeight="1">
      <c r="A611" s="348">
        <v>2080713</v>
      </c>
      <c r="B611" s="345" t="s">
        <v>621</v>
      </c>
      <c r="C611" s="446">
        <v>0</v>
      </c>
      <c r="D611" s="447"/>
      <c r="E611" s="446">
        <v>0</v>
      </c>
      <c r="F611" s="451"/>
      <c r="G611" s="452"/>
    </row>
    <row r="612" spans="1:7" ht="21" customHeight="1">
      <c r="A612" s="348">
        <v>2080799</v>
      </c>
      <c r="B612" s="345" t="s">
        <v>622</v>
      </c>
      <c r="C612" s="446">
        <v>2778</v>
      </c>
      <c r="D612" s="447">
        <v>243</v>
      </c>
      <c r="E612" s="446">
        <v>243</v>
      </c>
      <c r="F612" s="448"/>
      <c r="G612" s="449"/>
    </row>
    <row r="613" spans="1:7" ht="21" customHeight="1">
      <c r="A613" s="348">
        <v>20808</v>
      </c>
      <c r="B613" s="344" t="s">
        <v>623</v>
      </c>
      <c r="C613" s="316">
        <f t="shared" ref="C613:E613" si="79">SUM(C614:C621)</f>
        <v>4447</v>
      </c>
      <c r="D613" s="316">
        <f t="shared" si="79"/>
        <v>6796</v>
      </c>
      <c r="E613" s="316">
        <f t="shared" si="79"/>
        <v>5583</v>
      </c>
      <c r="F613" s="444">
        <f>IFERROR(E613/D613,0)*100</f>
        <v>82.2</v>
      </c>
      <c r="G613" s="445">
        <v>106.8</v>
      </c>
    </row>
    <row r="614" spans="1:7" ht="21" customHeight="1">
      <c r="A614" s="348">
        <v>2080801</v>
      </c>
      <c r="B614" s="345" t="s">
        <v>624</v>
      </c>
      <c r="C614" s="446">
        <v>743</v>
      </c>
      <c r="D614" s="447">
        <v>2510</v>
      </c>
      <c r="E614" s="446">
        <v>1385</v>
      </c>
      <c r="F614" s="451"/>
      <c r="G614" s="452"/>
    </row>
    <row r="615" spans="1:7" s="34" customFormat="1" ht="21" customHeight="1">
      <c r="A615" s="348">
        <v>2080802</v>
      </c>
      <c r="B615" s="345" t="s">
        <v>625</v>
      </c>
      <c r="C615" s="446">
        <v>0</v>
      </c>
      <c r="D615" s="447"/>
      <c r="E615" s="446">
        <v>0</v>
      </c>
      <c r="F615" s="448"/>
      <c r="G615" s="449">
        <v>0</v>
      </c>
    </row>
    <row r="616" spans="1:7" ht="21" customHeight="1">
      <c r="A616" s="348">
        <v>2080803</v>
      </c>
      <c r="B616" s="345" t="s">
        <v>626</v>
      </c>
      <c r="C616" s="446">
        <v>0</v>
      </c>
      <c r="D616" s="447"/>
      <c r="E616" s="446">
        <v>0</v>
      </c>
      <c r="F616" s="448"/>
      <c r="G616" s="449"/>
    </row>
    <row r="617" spans="1:7" ht="21" customHeight="1">
      <c r="A617" s="348">
        <v>2080805</v>
      </c>
      <c r="B617" s="345" t="s">
        <v>627</v>
      </c>
      <c r="C617" s="446">
        <v>800</v>
      </c>
      <c r="D617" s="447">
        <v>736</v>
      </c>
      <c r="E617" s="446">
        <v>729</v>
      </c>
      <c r="F617" s="451"/>
      <c r="G617" s="452"/>
    </row>
    <row r="618" spans="1:7" ht="21" customHeight="1">
      <c r="A618" s="348">
        <v>2080806</v>
      </c>
      <c r="B618" s="345" t="s">
        <v>628</v>
      </c>
      <c r="C618" s="446">
        <v>0</v>
      </c>
      <c r="D618" s="447"/>
      <c r="E618" s="446">
        <v>0</v>
      </c>
      <c r="F618" s="448"/>
      <c r="G618" s="449"/>
    </row>
    <row r="619" spans="1:7" s="34" customFormat="1" ht="21" customHeight="1">
      <c r="A619" s="348">
        <v>2080807</v>
      </c>
      <c r="B619" s="345" t="s">
        <v>629</v>
      </c>
      <c r="C619" s="446">
        <v>0</v>
      </c>
      <c r="D619" s="447"/>
      <c r="E619" s="446">
        <v>0</v>
      </c>
      <c r="F619" s="448"/>
      <c r="G619" s="449">
        <v>0</v>
      </c>
    </row>
    <row r="620" spans="1:7" ht="21" customHeight="1">
      <c r="A620" s="348">
        <v>2080808</v>
      </c>
      <c r="B620" s="345" t="s">
        <v>630</v>
      </c>
      <c r="C620" s="446">
        <v>0</v>
      </c>
      <c r="D620" s="447"/>
      <c r="E620" s="446">
        <v>0</v>
      </c>
      <c r="F620" s="451"/>
      <c r="G620" s="452"/>
    </row>
    <row r="621" spans="1:7" ht="21" customHeight="1">
      <c r="A621" s="348">
        <v>2080899</v>
      </c>
      <c r="B621" s="345" t="s">
        <v>631</v>
      </c>
      <c r="C621" s="446">
        <v>2904</v>
      </c>
      <c r="D621" s="447">
        <v>3550</v>
      </c>
      <c r="E621" s="446">
        <v>3469</v>
      </c>
      <c r="F621" s="448"/>
      <c r="G621" s="449"/>
    </row>
    <row r="622" spans="1:7" ht="21" customHeight="1">
      <c r="A622" s="348">
        <v>20809</v>
      </c>
      <c r="B622" s="344" t="s">
        <v>632</v>
      </c>
      <c r="C622" s="316">
        <f t="shared" ref="C622:E622" si="80">SUM(C623:C628)</f>
        <v>636</v>
      </c>
      <c r="D622" s="316">
        <f t="shared" si="80"/>
        <v>1303</v>
      </c>
      <c r="E622" s="316">
        <f t="shared" si="80"/>
        <v>1194</v>
      </c>
      <c r="F622" s="444">
        <f>IFERROR(E622/D622,0)*100</f>
        <v>91.6</v>
      </c>
      <c r="G622" s="445">
        <v>63.3</v>
      </c>
    </row>
    <row r="623" spans="1:7" ht="21" customHeight="1">
      <c r="A623" s="348">
        <v>2080901</v>
      </c>
      <c r="B623" s="345" t="s">
        <v>633</v>
      </c>
      <c r="C623" s="446">
        <v>475</v>
      </c>
      <c r="D623" s="447">
        <v>640</v>
      </c>
      <c r="E623" s="446">
        <v>633</v>
      </c>
      <c r="F623" s="451"/>
      <c r="G623" s="452"/>
    </row>
    <row r="624" spans="1:7" ht="21" customHeight="1">
      <c r="A624" s="348">
        <v>2080902</v>
      </c>
      <c r="B624" s="345" t="s">
        <v>634</v>
      </c>
      <c r="C624" s="446">
        <v>0</v>
      </c>
      <c r="D624" s="447">
        <v>89</v>
      </c>
      <c r="E624" s="446">
        <v>64</v>
      </c>
      <c r="F624" s="448"/>
      <c r="G624" s="449"/>
    </row>
    <row r="625" spans="1:7" ht="21" customHeight="1">
      <c r="A625" s="348">
        <v>2080903</v>
      </c>
      <c r="B625" s="345" t="s">
        <v>635</v>
      </c>
      <c r="C625" s="446">
        <v>8</v>
      </c>
      <c r="D625" s="447">
        <v>14</v>
      </c>
      <c r="E625" s="446">
        <v>14</v>
      </c>
      <c r="F625" s="448"/>
      <c r="G625" s="449"/>
    </row>
    <row r="626" spans="1:7" ht="21" customHeight="1">
      <c r="A626" s="348">
        <v>2080904</v>
      </c>
      <c r="B626" s="345" t="s">
        <v>636</v>
      </c>
      <c r="C626" s="446">
        <v>0</v>
      </c>
      <c r="D626" s="447">
        <v>7</v>
      </c>
      <c r="E626" s="446">
        <v>1</v>
      </c>
      <c r="F626" s="448"/>
      <c r="G626" s="449"/>
    </row>
    <row r="627" spans="1:7" s="34" customFormat="1" ht="21" customHeight="1">
      <c r="A627" s="348">
        <v>2080905</v>
      </c>
      <c r="B627" s="345" t="s">
        <v>637</v>
      </c>
      <c r="C627" s="446">
        <v>60</v>
      </c>
      <c r="D627" s="447">
        <v>356</v>
      </c>
      <c r="E627" s="446">
        <v>354</v>
      </c>
      <c r="F627" s="451"/>
      <c r="G627" s="452"/>
    </row>
    <row r="628" spans="1:7" ht="21" customHeight="1">
      <c r="A628" s="348">
        <v>2080999</v>
      </c>
      <c r="B628" s="345" t="s">
        <v>638</v>
      </c>
      <c r="C628" s="446">
        <v>93</v>
      </c>
      <c r="D628" s="447">
        <v>197</v>
      </c>
      <c r="E628" s="446">
        <v>128</v>
      </c>
      <c r="F628" s="448"/>
      <c r="G628" s="449"/>
    </row>
    <row r="629" spans="1:7" ht="21" customHeight="1">
      <c r="A629" s="348">
        <v>20810</v>
      </c>
      <c r="B629" s="344" t="s">
        <v>639</v>
      </c>
      <c r="C629" s="316">
        <f t="shared" ref="C629:E629" si="81">SUM(C630:C636)</f>
        <v>2591</v>
      </c>
      <c r="D629" s="316">
        <f t="shared" si="81"/>
        <v>3288</v>
      </c>
      <c r="E629" s="316">
        <f t="shared" si="81"/>
        <v>1871</v>
      </c>
      <c r="F629" s="444">
        <f>IFERROR(E629/D629,0)*100</f>
        <v>56.9</v>
      </c>
      <c r="G629" s="445">
        <v>38.799999999999997</v>
      </c>
    </row>
    <row r="630" spans="1:7" s="34" customFormat="1" ht="21" customHeight="1">
      <c r="A630" s="348">
        <v>2081001</v>
      </c>
      <c r="B630" s="345" t="s">
        <v>640</v>
      </c>
      <c r="C630" s="446">
        <v>390</v>
      </c>
      <c r="D630" s="447">
        <v>431</v>
      </c>
      <c r="E630" s="446">
        <v>431</v>
      </c>
      <c r="F630" s="448"/>
      <c r="G630" s="449"/>
    </row>
    <row r="631" spans="1:7" ht="21" customHeight="1">
      <c r="A631" s="348">
        <v>2081002</v>
      </c>
      <c r="B631" s="345" t="s">
        <v>641</v>
      </c>
      <c r="C631" s="446">
        <v>1159</v>
      </c>
      <c r="D631" s="447">
        <v>1660</v>
      </c>
      <c r="E631" s="446">
        <v>1284</v>
      </c>
      <c r="F631" s="451"/>
      <c r="G631" s="452"/>
    </row>
    <row r="632" spans="1:7" s="34" customFormat="1" ht="21" customHeight="1">
      <c r="A632" s="348">
        <v>2081003</v>
      </c>
      <c r="B632" s="345" t="s">
        <v>642</v>
      </c>
      <c r="C632" s="446">
        <v>0</v>
      </c>
      <c r="D632" s="447"/>
      <c r="E632" s="446">
        <v>0</v>
      </c>
      <c r="F632" s="448"/>
      <c r="G632" s="449"/>
    </row>
    <row r="633" spans="1:7" s="34" customFormat="1" ht="21" customHeight="1">
      <c r="A633" s="348">
        <v>2081004</v>
      </c>
      <c r="B633" s="345" t="s">
        <v>643</v>
      </c>
      <c r="C633" s="446">
        <v>39</v>
      </c>
      <c r="D633" s="447">
        <v>27</v>
      </c>
      <c r="E633" s="446">
        <v>27</v>
      </c>
      <c r="F633" s="448"/>
      <c r="G633" s="449"/>
    </row>
    <row r="634" spans="1:7" ht="21" customHeight="1">
      <c r="A634" s="348">
        <v>2081005</v>
      </c>
      <c r="B634" s="345" t="s">
        <v>644</v>
      </c>
      <c r="C634" s="446">
        <v>19</v>
      </c>
      <c r="D634" s="447">
        <v>2</v>
      </c>
      <c r="E634" s="446">
        <v>2</v>
      </c>
      <c r="F634" s="448"/>
      <c r="G634" s="449"/>
    </row>
    <row r="635" spans="1:7" ht="21" customHeight="1">
      <c r="A635" s="348">
        <v>2081006</v>
      </c>
      <c r="B635" s="345" t="s">
        <v>645</v>
      </c>
      <c r="C635" s="446">
        <v>774</v>
      </c>
      <c r="D635" s="447">
        <v>1062</v>
      </c>
      <c r="E635" s="446">
        <v>41</v>
      </c>
      <c r="F635" s="448"/>
      <c r="G635" s="449"/>
    </row>
    <row r="636" spans="1:7" ht="21" customHeight="1">
      <c r="A636" s="348">
        <v>2081099</v>
      </c>
      <c r="B636" s="345" t="s">
        <v>646</v>
      </c>
      <c r="C636" s="446">
        <v>210</v>
      </c>
      <c r="D636" s="447">
        <v>106</v>
      </c>
      <c r="E636" s="446">
        <v>86</v>
      </c>
      <c r="F636" s="448"/>
      <c r="G636" s="449"/>
    </row>
    <row r="637" spans="1:7" ht="21" customHeight="1">
      <c r="A637" s="348">
        <v>20811</v>
      </c>
      <c r="B637" s="344" t="s">
        <v>647</v>
      </c>
      <c r="C637" s="316">
        <f t="shared" ref="C637:E637" si="82">SUM(C638:C645)</f>
        <v>2435</v>
      </c>
      <c r="D637" s="316">
        <f t="shared" si="82"/>
        <v>2795</v>
      </c>
      <c r="E637" s="316">
        <f t="shared" si="82"/>
        <v>2471</v>
      </c>
      <c r="F637" s="444">
        <f>IFERROR(E637/D637,0)*100</f>
        <v>88.4</v>
      </c>
      <c r="G637" s="445">
        <v>84.6</v>
      </c>
    </row>
    <row r="638" spans="1:7" ht="21" customHeight="1">
      <c r="A638" s="348">
        <v>2081101</v>
      </c>
      <c r="B638" s="345" t="s">
        <v>211</v>
      </c>
      <c r="C638" s="446">
        <v>215</v>
      </c>
      <c r="D638" s="447">
        <v>151</v>
      </c>
      <c r="E638" s="446">
        <v>151</v>
      </c>
      <c r="F638" s="448"/>
      <c r="G638" s="449"/>
    </row>
    <row r="639" spans="1:7" s="34" customFormat="1" ht="21" customHeight="1">
      <c r="A639" s="348">
        <v>2081102</v>
      </c>
      <c r="B639" s="345" t="s">
        <v>212</v>
      </c>
      <c r="C639" s="446">
        <v>2</v>
      </c>
      <c r="D639" s="447">
        <v>5</v>
      </c>
      <c r="E639" s="446">
        <v>3</v>
      </c>
      <c r="F639" s="451"/>
      <c r="G639" s="452"/>
    </row>
    <row r="640" spans="1:7" ht="21" customHeight="1">
      <c r="A640" s="348">
        <v>2081103</v>
      </c>
      <c r="B640" s="345" t="s">
        <v>213</v>
      </c>
      <c r="C640" s="446">
        <v>0</v>
      </c>
      <c r="D640" s="447"/>
      <c r="E640" s="446">
        <v>0</v>
      </c>
      <c r="F640" s="448"/>
      <c r="G640" s="449"/>
    </row>
    <row r="641" spans="1:7" ht="21" customHeight="1">
      <c r="A641" s="348">
        <v>2081104</v>
      </c>
      <c r="B641" s="345" t="s">
        <v>648</v>
      </c>
      <c r="C641" s="446">
        <v>330</v>
      </c>
      <c r="D641" s="447">
        <v>233</v>
      </c>
      <c r="E641" s="446">
        <v>58</v>
      </c>
      <c r="F641" s="448"/>
      <c r="G641" s="449"/>
    </row>
    <row r="642" spans="1:7" ht="21" customHeight="1">
      <c r="A642" s="348">
        <v>2081105</v>
      </c>
      <c r="B642" s="345" t="s">
        <v>649</v>
      </c>
      <c r="C642" s="446">
        <v>0</v>
      </c>
      <c r="D642" s="447">
        <v>38</v>
      </c>
      <c r="E642" s="446">
        <v>0</v>
      </c>
      <c r="F642" s="451"/>
      <c r="G642" s="452"/>
    </row>
    <row r="643" spans="1:7" ht="21" customHeight="1">
      <c r="A643" s="348">
        <v>2081106</v>
      </c>
      <c r="B643" s="345" t="s">
        <v>650</v>
      </c>
      <c r="C643" s="446">
        <v>0</v>
      </c>
      <c r="D643" s="447"/>
      <c r="E643" s="446">
        <v>0</v>
      </c>
      <c r="F643" s="448"/>
      <c r="G643" s="449"/>
    </row>
    <row r="644" spans="1:7" ht="21" customHeight="1">
      <c r="A644" s="348">
        <v>2081107</v>
      </c>
      <c r="B644" s="345" t="s">
        <v>651</v>
      </c>
      <c r="C644" s="446">
        <v>1631</v>
      </c>
      <c r="D644" s="447">
        <v>2213</v>
      </c>
      <c r="E644" s="446">
        <v>2213</v>
      </c>
      <c r="F644" s="451"/>
      <c r="G644" s="452"/>
    </row>
    <row r="645" spans="1:7" ht="21" customHeight="1">
      <c r="A645" s="348">
        <v>2081199</v>
      </c>
      <c r="B645" s="345" t="s">
        <v>652</v>
      </c>
      <c r="C645" s="446">
        <v>257</v>
      </c>
      <c r="D645" s="447">
        <v>155</v>
      </c>
      <c r="E645" s="446">
        <v>46</v>
      </c>
      <c r="F645" s="451"/>
      <c r="G645" s="452"/>
    </row>
    <row r="646" spans="1:7" ht="21" customHeight="1">
      <c r="A646" s="348">
        <v>20816</v>
      </c>
      <c r="B646" s="344" t="s">
        <v>653</v>
      </c>
      <c r="C646" s="316">
        <f t="shared" ref="C646:E646" si="83">SUM(C647:C651)</f>
        <v>103</v>
      </c>
      <c r="D646" s="316">
        <f t="shared" si="83"/>
        <v>103</v>
      </c>
      <c r="E646" s="316">
        <f t="shared" si="83"/>
        <v>95</v>
      </c>
      <c r="F646" s="444">
        <f>IFERROR(E646/D646,0)*100</f>
        <v>92.2</v>
      </c>
      <c r="G646" s="445">
        <v>88</v>
      </c>
    </row>
    <row r="647" spans="1:7" ht="21" customHeight="1">
      <c r="A647" s="348">
        <v>2081601</v>
      </c>
      <c r="B647" s="345" t="s">
        <v>211</v>
      </c>
      <c r="C647" s="446">
        <v>72</v>
      </c>
      <c r="D647" s="447">
        <v>3</v>
      </c>
      <c r="E647" s="446">
        <v>3</v>
      </c>
      <c r="F647" s="448"/>
      <c r="G647" s="449"/>
    </row>
    <row r="648" spans="1:7" ht="21" customHeight="1">
      <c r="A648" s="348">
        <v>2081602</v>
      </c>
      <c r="B648" s="345" t="s">
        <v>212</v>
      </c>
      <c r="C648" s="446">
        <v>0</v>
      </c>
      <c r="D648" s="447"/>
      <c r="E648" s="446">
        <v>0</v>
      </c>
      <c r="F648" s="448"/>
      <c r="G648" s="449"/>
    </row>
    <row r="649" spans="1:7" ht="21" customHeight="1">
      <c r="A649" s="348">
        <v>2081603</v>
      </c>
      <c r="B649" s="345" t="s">
        <v>213</v>
      </c>
      <c r="C649" s="446">
        <v>0</v>
      </c>
      <c r="D649" s="447"/>
      <c r="E649" s="446">
        <v>0</v>
      </c>
      <c r="F649" s="448"/>
      <c r="G649" s="449"/>
    </row>
    <row r="650" spans="1:7" ht="21" customHeight="1">
      <c r="A650" s="348">
        <v>2081650</v>
      </c>
      <c r="B650" s="345" t="s">
        <v>220</v>
      </c>
      <c r="C650" s="446">
        <v>26</v>
      </c>
      <c r="D650" s="447">
        <v>83</v>
      </c>
      <c r="E650" s="446">
        <v>75</v>
      </c>
      <c r="F650" s="448"/>
      <c r="G650" s="449"/>
    </row>
    <row r="651" spans="1:7" ht="21" customHeight="1">
      <c r="A651" s="348">
        <v>2081699</v>
      </c>
      <c r="B651" s="345" t="s">
        <v>654</v>
      </c>
      <c r="C651" s="446">
        <v>5</v>
      </c>
      <c r="D651" s="447">
        <v>17</v>
      </c>
      <c r="E651" s="446">
        <v>17</v>
      </c>
      <c r="F651" s="451"/>
      <c r="G651" s="452"/>
    </row>
    <row r="652" spans="1:7" ht="21" customHeight="1">
      <c r="A652" s="348">
        <v>20819</v>
      </c>
      <c r="B652" s="344" t="s">
        <v>655</v>
      </c>
      <c r="C652" s="316">
        <f t="shared" ref="C652:E652" si="84">SUM(C653:C654)</f>
        <v>8162</v>
      </c>
      <c r="D652" s="316">
        <f t="shared" si="84"/>
        <v>13586</v>
      </c>
      <c r="E652" s="316">
        <f t="shared" si="84"/>
        <v>13586</v>
      </c>
      <c r="F652" s="444">
        <f>IFERROR(E652/D652,0)*100</f>
        <v>100</v>
      </c>
      <c r="G652" s="445">
        <v>115.1</v>
      </c>
    </row>
    <row r="653" spans="1:7" s="34" customFormat="1" ht="21" customHeight="1">
      <c r="A653" s="348">
        <v>2081901</v>
      </c>
      <c r="B653" s="345" t="s">
        <v>656</v>
      </c>
      <c r="C653" s="446">
        <v>974</v>
      </c>
      <c r="D653" s="447">
        <v>1194</v>
      </c>
      <c r="E653" s="446">
        <v>1194</v>
      </c>
      <c r="F653" s="448"/>
      <c r="G653" s="449"/>
    </row>
    <row r="654" spans="1:7" ht="21" customHeight="1">
      <c r="A654" s="348">
        <v>2081902</v>
      </c>
      <c r="B654" s="345" t="s">
        <v>657</v>
      </c>
      <c r="C654" s="446">
        <v>7188</v>
      </c>
      <c r="D654" s="447">
        <v>12392</v>
      </c>
      <c r="E654" s="446">
        <v>12392</v>
      </c>
      <c r="F654" s="448"/>
      <c r="G654" s="449"/>
    </row>
    <row r="655" spans="1:7" ht="21" customHeight="1">
      <c r="A655" s="348">
        <v>20820</v>
      </c>
      <c r="B655" s="344" t="s">
        <v>658</v>
      </c>
      <c r="C655" s="316">
        <f t="shared" ref="C655:E655" si="85">SUM(C656:C657)</f>
        <v>850</v>
      </c>
      <c r="D655" s="316">
        <f t="shared" si="85"/>
        <v>364</v>
      </c>
      <c r="E655" s="316">
        <f t="shared" si="85"/>
        <v>364</v>
      </c>
      <c r="F655" s="444">
        <f>IFERROR(E655/D655,0)*100</f>
        <v>100</v>
      </c>
      <c r="G655" s="445">
        <v>44.8</v>
      </c>
    </row>
    <row r="656" spans="1:7" ht="21" customHeight="1">
      <c r="A656" s="348">
        <v>2082001</v>
      </c>
      <c r="B656" s="345" t="s">
        <v>659</v>
      </c>
      <c r="C656" s="446">
        <v>810</v>
      </c>
      <c r="D656" s="447">
        <v>351</v>
      </c>
      <c r="E656" s="446">
        <v>351</v>
      </c>
      <c r="F656" s="448"/>
      <c r="G656" s="449"/>
    </row>
    <row r="657" spans="1:7" s="34" customFormat="1" ht="21" customHeight="1">
      <c r="A657" s="348">
        <v>2082002</v>
      </c>
      <c r="B657" s="345" t="s">
        <v>660</v>
      </c>
      <c r="C657" s="446">
        <v>40</v>
      </c>
      <c r="D657" s="447">
        <v>13</v>
      </c>
      <c r="E657" s="446">
        <v>13</v>
      </c>
      <c r="F657" s="448"/>
      <c r="G657" s="449"/>
    </row>
    <row r="658" spans="1:7" ht="21" customHeight="1">
      <c r="A658" s="348">
        <v>20821</v>
      </c>
      <c r="B658" s="344" t="s">
        <v>661</v>
      </c>
      <c r="C658" s="316">
        <f t="shared" ref="C658:E658" si="86">SUM(C659:C660)</f>
        <v>2501</v>
      </c>
      <c r="D658" s="316">
        <f t="shared" si="86"/>
        <v>2806</v>
      </c>
      <c r="E658" s="316">
        <f t="shared" si="86"/>
        <v>2806</v>
      </c>
      <c r="F658" s="444">
        <f>IFERROR(E658/D658,0)*100</f>
        <v>100</v>
      </c>
      <c r="G658" s="445">
        <v>112.2</v>
      </c>
    </row>
    <row r="659" spans="1:7" ht="21" customHeight="1">
      <c r="A659" s="348">
        <v>2082101</v>
      </c>
      <c r="B659" s="345" t="s">
        <v>662</v>
      </c>
      <c r="C659" s="446">
        <v>759</v>
      </c>
      <c r="D659" s="447"/>
      <c r="E659" s="446">
        <v>0</v>
      </c>
      <c r="F659" s="448"/>
      <c r="G659" s="449">
        <v>0</v>
      </c>
    </row>
    <row r="660" spans="1:7" ht="21" customHeight="1">
      <c r="A660" s="348">
        <v>2082102</v>
      </c>
      <c r="B660" s="345" t="s">
        <v>663</v>
      </c>
      <c r="C660" s="446">
        <v>1742</v>
      </c>
      <c r="D660" s="447">
        <v>2806</v>
      </c>
      <c r="E660" s="446">
        <v>2806</v>
      </c>
      <c r="F660" s="448"/>
      <c r="G660" s="449"/>
    </row>
    <row r="661" spans="1:7" ht="21" customHeight="1">
      <c r="A661" s="348">
        <v>20824</v>
      </c>
      <c r="B661" s="344" t="s">
        <v>664</v>
      </c>
      <c r="C661" s="446"/>
      <c r="D661" s="447"/>
      <c r="E661" s="446">
        <v>0</v>
      </c>
      <c r="F661" s="444">
        <f>IFERROR(E661/D661,0)*100</f>
        <v>0</v>
      </c>
      <c r="G661" s="445"/>
    </row>
    <row r="662" spans="1:7" ht="21" customHeight="1">
      <c r="A662" s="348">
        <v>2082401</v>
      </c>
      <c r="B662" s="345" t="s">
        <v>665</v>
      </c>
      <c r="C662" s="446">
        <v>0</v>
      </c>
      <c r="D662" s="447"/>
      <c r="E662" s="446">
        <v>0</v>
      </c>
      <c r="F662" s="448"/>
      <c r="G662" s="449"/>
    </row>
    <row r="663" spans="1:7" ht="21" customHeight="1">
      <c r="A663" s="348">
        <v>2082402</v>
      </c>
      <c r="B663" s="345" t="s">
        <v>666</v>
      </c>
      <c r="C663" s="446">
        <v>0</v>
      </c>
      <c r="D663" s="447"/>
      <c r="E663" s="446">
        <v>0</v>
      </c>
      <c r="F663" s="448"/>
      <c r="G663" s="449"/>
    </row>
    <row r="664" spans="1:7" ht="21" customHeight="1">
      <c r="A664" s="348">
        <v>20825</v>
      </c>
      <c r="B664" s="344" t="s">
        <v>667</v>
      </c>
      <c r="C664" s="316">
        <f t="shared" ref="C664:E664" si="87">SUM(C665:C666)</f>
        <v>266</v>
      </c>
      <c r="D664" s="316">
        <f t="shared" si="87"/>
        <v>1090</v>
      </c>
      <c r="E664" s="316">
        <f t="shared" si="87"/>
        <v>1089</v>
      </c>
      <c r="F664" s="444">
        <f>IFERROR(E664/D664,0)*100</f>
        <v>99.9</v>
      </c>
      <c r="G664" s="445">
        <v>573.20000000000005</v>
      </c>
    </row>
    <row r="665" spans="1:7" ht="21" customHeight="1">
      <c r="A665" s="348">
        <v>2082501</v>
      </c>
      <c r="B665" s="345" t="s">
        <v>668</v>
      </c>
      <c r="C665" s="446">
        <v>2</v>
      </c>
      <c r="D665" s="447"/>
      <c r="E665" s="446">
        <v>0</v>
      </c>
      <c r="F665" s="451"/>
      <c r="G665" s="452">
        <v>0</v>
      </c>
    </row>
    <row r="666" spans="1:7" ht="21" customHeight="1">
      <c r="A666" s="348">
        <v>2082502</v>
      </c>
      <c r="B666" s="345" t="s">
        <v>669</v>
      </c>
      <c r="C666" s="446">
        <v>264</v>
      </c>
      <c r="D666" s="447">
        <v>1090</v>
      </c>
      <c r="E666" s="446">
        <v>1089</v>
      </c>
      <c r="F666" s="448"/>
      <c r="G666" s="449"/>
    </row>
    <row r="667" spans="1:7" ht="21" customHeight="1">
      <c r="A667" s="348">
        <v>20826</v>
      </c>
      <c r="B667" s="344" t="s">
        <v>670</v>
      </c>
      <c r="C667" s="316">
        <f t="shared" ref="C667:E667" si="88">SUM(C668:C670)</f>
        <v>3341</v>
      </c>
      <c r="D667" s="316">
        <f t="shared" si="88"/>
        <v>3341</v>
      </c>
      <c r="E667" s="316">
        <f t="shared" si="88"/>
        <v>3230</v>
      </c>
      <c r="F667" s="444">
        <f>IFERROR(E667/D667,0)*100</f>
        <v>96.7</v>
      </c>
      <c r="G667" s="445">
        <v>143.19999999999999</v>
      </c>
    </row>
    <row r="668" spans="1:7" ht="21" customHeight="1">
      <c r="A668" s="348">
        <v>2082601</v>
      </c>
      <c r="B668" s="345" t="s">
        <v>671</v>
      </c>
      <c r="C668" s="446">
        <v>0</v>
      </c>
      <c r="D668" s="447"/>
      <c r="E668" s="446">
        <v>0</v>
      </c>
      <c r="F668" s="448"/>
      <c r="G668" s="449">
        <v>0</v>
      </c>
    </row>
    <row r="669" spans="1:7" s="34" customFormat="1" ht="21" customHeight="1">
      <c r="A669" s="348">
        <v>2082602</v>
      </c>
      <c r="B669" s="345" t="s">
        <v>672</v>
      </c>
      <c r="C669" s="446">
        <v>3341</v>
      </c>
      <c r="D669" s="447">
        <v>3341</v>
      </c>
      <c r="E669" s="446">
        <v>3230</v>
      </c>
      <c r="F669" s="451"/>
      <c r="G669" s="452"/>
    </row>
    <row r="670" spans="1:7" ht="21" customHeight="1">
      <c r="A670" s="348">
        <v>2082699</v>
      </c>
      <c r="B670" s="345" t="s">
        <v>673</v>
      </c>
      <c r="C670" s="446">
        <v>0</v>
      </c>
      <c r="D670" s="447"/>
      <c r="E670" s="446">
        <v>0</v>
      </c>
      <c r="F670" s="448"/>
      <c r="G670" s="449"/>
    </row>
    <row r="671" spans="1:7" ht="21" customHeight="1">
      <c r="A671" s="348">
        <v>20827</v>
      </c>
      <c r="B671" s="344" t="s">
        <v>674</v>
      </c>
      <c r="C671" s="316">
        <f t="shared" ref="C671:E671" si="89">SUM(C672:C674)</f>
        <v>0</v>
      </c>
      <c r="D671" s="316">
        <f t="shared" si="89"/>
        <v>0</v>
      </c>
      <c r="E671" s="316">
        <f t="shared" si="89"/>
        <v>0</v>
      </c>
      <c r="F671" s="444">
        <f>IFERROR(E671/D671,0)*100</f>
        <v>0</v>
      </c>
      <c r="G671" s="445">
        <v>0</v>
      </c>
    </row>
    <row r="672" spans="1:7" s="34" customFormat="1" ht="21" customHeight="1">
      <c r="A672" s="348">
        <v>2082701</v>
      </c>
      <c r="B672" s="345" t="s">
        <v>675</v>
      </c>
      <c r="C672" s="446">
        <v>0</v>
      </c>
      <c r="D672" s="447">
        <v>0</v>
      </c>
      <c r="E672" s="446">
        <v>0</v>
      </c>
      <c r="F672" s="448"/>
      <c r="G672" s="449">
        <v>0</v>
      </c>
    </row>
    <row r="673" spans="1:7" ht="21" customHeight="1">
      <c r="A673" s="348">
        <v>2082702</v>
      </c>
      <c r="B673" s="345" t="s">
        <v>676</v>
      </c>
      <c r="C673" s="446">
        <v>0</v>
      </c>
      <c r="D673" s="447">
        <v>0</v>
      </c>
      <c r="E673" s="446">
        <v>0</v>
      </c>
      <c r="F673" s="448"/>
      <c r="G673" s="449">
        <v>0</v>
      </c>
    </row>
    <row r="674" spans="1:7" ht="21" customHeight="1">
      <c r="A674" s="348">
        <v>2082799</v>
      </c>
      <c r="B674" s="345" t="s">
        <v>677</v>
      </c>
      <c r="C674" s="446">
        <v>0</v>
      </c>
      <c r="D674" s="447"/>
      <c r="E674" s="446">
        <v>0</v>
      </c>
      <c r="F674" s="448"/>
      <c r="G674" s="449">
        <v>0</v>
      </c>
    </row>
    <row r="675" spans="1:7" ht="21" customHeight="1">
      <c r="A675" s="348">
        <v>20828</v>
      </c>
      <c r="B675" s="344" t="s">
        <v>678</v>
      </c>
      <c r="C675" s="316">
        <f t="shared" ref="C675:E675" si="90">SUM(C676:C683)</f>
        <v>355</v>
      </c>
      <c r="D675" s="316">
        <f t="shared" si="90"/>
        <v>404</v>
      </c>
      <c r="E675" s="316">
        <f t="shared" si="90"/>
        <v>365</v>
      </c>
      <c r="F675" s="444">
        <f>IFERROR(E675/D675,0)*100</f>
        <v>90.3</v>
      </c>
      <c r="G675" s="445">
        <v>71.3</v>
      </c>
    </row>
    <row r="676" spans="1:7" s="34" customFormat="1" ht="21" customHeight="1">
      <c r="A676" s="348">
        <v>2082801</v>
      </c>
      <c r="B676" s="345" t="s">
        <v>322</v>
      </c>
      <c r="C676" s="446">
        <v>153</v>
      </c>
      <c r="D676" s="447">
        <v>155</v>
      </c>
      <c r="E676" s="446">
        <v>152</v>
      </c>
      <c r="F676" s="448"/>
      <c r="G676" s="449"/>
    </row>
    <row r="677" spans="1:7" ht="21" customHeight="1">
      <c r="A677" s="348">
        <v>2082802</v>
      </c>
      <c r="B677" s="345" t="s">
        <v>212</v>
      </c>
      <c r="C677" s="446">
        <v>20</v>
      </c>
      <c r="D677" s="447">
        <v>25</v>
      </c>
      <c r="E677" s="446">
        <v>24</v>
      </c>
      <c r="F677" s="448"/>
      <c r="G677" s="449"/>
    </row>
    <row r="678" spans="1:7" ht="21" customHeight="1">
      <c r="A678" s="348">
        <v>2082803</v>
      </c>
      <c r="B678" s="345" t="s">
        <v>213</v>
      </c>
      <c r="C678" s="446">
        <v>0</v>
      </c>
      <c r="D678" s="447"/>
      <c r="E678" s="446">
        <v>0</v>
      </c>
      <c r="F678" s="448"/>
      <c r="G678" s="449"/>
    </row>
    <row r="679" spans="1:7" ht="21" customHeight="1">
      <c r="A679" s="348">
        <v>2082804</v>
      </c>
      <c r="B679" s="345" t="s">
        <v>679</v>
      </c>
      <c r="C679" s="446">
        <v>5</v>
      </c>
      <c r="D679" s="447">
        <v>37</v>
      </c>
      <c r="E679" s="446">
        <v>30</v>
      </c>
      <c r="F679" s="448"/>
      <c r="G679" s="449"/>
    </row>
    <row r="680" spans="1:7" ht="21" customHeight="1">
      <c r="A680" s="348">
        <v>2082805</v>
      </c>
      <c r="B680" s="345" t="s">
        <v>680</v>
      </c>
      <c r="C680" s="446">
        <v>0</v>
      </c>
      <c r="D680" s="447"/>
      <c r="E680" s="446">
        <v>0</v>
      </c>
      <c r="F680" s="448"/>
      <c r="G680" s="449"/>
    </row>
    <row r="681" spans="1:7" s="34" customFormat="1" ht="21" customHeight="1">
      <c r="A681" s="348">
        <v>2082806</v>
      </c>
      <c r="B681" s="345" t="s">
        <v>681</v>
      </c>
      <c r="C681" s="446">
        <v>0</v>
      </c>
      <c r="D681" s="447"/>
      <c r="E681" s="446">
        <v>0</v>
      </c>
      <c r="F681" s="448"/>
      <c r="G681" s="449"/>
    </row>
    <row r="682" spans="1:7" ht="21" customHeight="1">
      <c r="A682" s="348">
        <v>2082850</v>
      </c>
      <c r="B682" s="345" t="s">
        <v>220</v>
      </c>
      <c r="C682" s="446">
        <v>137</v>
      </c>
      <c r="D682" s="447">
        <v>161</v>
      </c>
      <c r="E682" s="446">
        <v>155</v>
      </c>
      <c r="F682" s="451"/>
      <c r="G682" s="452"/>
    </row>
    <row r="683" spans="1:7" ht="21" customHeight="1">
      <c r="A683" s="348">
        <v>2082899</v>
      </c>
      <c r="B683" s="345" t="s">
        <v>682</v>
      </c>
      <c r="C683" s="446">
        <v>40</v>
      </c>
      <c r="D683" s="447">
        <v>26</v>
      </c>
      <c r="E683" s="446">
        <v>4</v>
      </c>
      <c r="F683" s="448"/>
      <c r="G683" s="449"/>
    </row>
    <row r="684" spans="1:7" ht="21" customHeight="1">
      <c r="A684" s="348">
        <v>20830</v>
      </c>
      <c r="B684" s="344" t="s">
        <v>683</v>
      </c>
      <c r="C684" s="316">
        <f t="shared" ref="C684:E684" si="91">SUM(C685:C686)</f>
        <v>211</v>
      </c>
      <c r="D684" s="316">
        <f t="shared" si="91"/>
        <v>220</v>
      </c>
      <c r="E684" s="316">
        <f t="shared" si="91"/>
        <v>0</v>
      </c>
      <c r="F684" s="444">
        <f>IFERROR(E684/D684,0)*100</f>
        <v>0</v>
      </c>
      <c r="G684" s="445">
        <v>0</v>
      </c>
    </row>
    <row r="685" spans="1:7" s="34" customFormat="1" ht="21" customHeight="1">
      <c r="A685" s="348">
        <v>2083001</v>
      </c>
      <c r="B685" s="345" t="s">
        <v>684</v>
      </c>
      <c r="C685" s="446">
        <v>211</v>
      </c>
      <c r="D685" s="447">
        <v>220</v>
      </c>
      <c r="E685" s="446">
        <v>0</v>
      </c>
      <c r="F685" s="451"/>
      <c r="G685" s="452">
        <v>0</v>
      </c>
    </row>
    <row r="686" spans="1:7" ht="21" customHeight="1">
      <c r="A686" s="348">
        <v>2083099</v>
      </c>
      <c r="B686" s="345" t="s">
        <v>685</v>
      </c>
      <c r="C686" s="446">
        <v>0</v>
      </c>
      <c r="D686" s="447"/>
      <c r="E686" s="446">
        <v>0</v>
      </c>
      <c r="F686" s="448"/>
      <c r="G686" s="449"/>
    </row>
    <row r="687" spans="1:7" ht="21" customHeight="1">
      <c r="A687" s="348">
        <v>20899</v>
      </c>
      <c r="B687" s="344" t="s">
        <v>686</v>
      </c>
      <c r="C687" s="316">
        <f t="shared" ref="C687:E687" si="92">SUM(C688)</f>
        <v>1981</v>
      </c>
      <c r="D687" s="316">
        <f t="shared" si="92"/>
        <v>650</v>
      </c>
      <c r="E687" s="316">
        <f t="shared" si="92"/>
        <v>630</v>
      </c>
      <c r="F687" s="444">
        <f>IFERROR(E687/D687,0)*100</f>
        <v>96.9</v>
      </c>
      <c r="G687" s="445">
        <v>98.3</v>
      </c>
    </row>
    <row r="688" spans="1:7" ht="21" customHeight="1">
      <c r="A688" s="348">
        <v>2089999</v>
      </c>
      <c r="B688" s="345" t="s">
        <v>687</v>
      </c>
      <c r="C688" s="446">
        <v>1981</v>
      </c>
      <c r="D688" s="447">
        <v>650</v>
      </c>
      <c r="E688" s="446">
        <v>630</v>
      </c>
      <c r="F688" s="448"/>
      <c r="G688" s="449"/>
    </row>
    <row r="689" spans="1:7" s="34" customFormat="1" ht="21" customHeight="1">
      <c r="A689" s="348">
        <v>210</v>
      </c>
      <c r="B689" s="344" t="s">
        <v>136</v>
      </c>
      <c r="C689" s="314">
        <f>C690+C714+C726+C730+C735+C739+C743+C746+C755+C768+C695+C710+C757+C763</f>
        <v>28805</v>
      </c>
      <c r="D689" s="314">
        <f>D690+D714+D726+D730+D735+D739+D743+D746+D755+D768+D695+D710+D757+D763</f>
        <v>36191</v>
      </c>
      <c r="E689" s="314">
        <f>E690+E714+E726+E730+E735+E739+E743+E746+E755+E768+E695+E710+E757+E763</f>
        <v>32725</v>
      </c>
      <c r="F689" s="444">
        <f t="shared" ref="F689:F690" si="93">IFERROR(E689/D689,0)*100</f>
        <v>90.4</v>
      </c>
      <c r="G689" s="445">
        <v>79.599999999999994</v>
      </c>
    </row>
    <row r="690" spans="1:7" ht="21" customHeight="1">
      <c r="A690" s="348">
        <v>21001</v>
      </c>
      <c r="B690" s="344" t="s">
        <v>688</v>
      </c>
      <c r="C690" s="316">
        <f>SUM(C691:C694)</f>
        <v>1012</v>
      </c>
      <c r="D690" s="316">
        <f t="shared" ref="D690:E690" si="94">SUM(D691:D694)</f>
        <v>1281</v>
      </c>
      <c r="E690" s="316">
        <f t="shared" si="94"/>
        <v>860</v>
      </c>
      <c r="F690" s="444">
        <f t="shared" si="93"/>
        <v>67.099999999999994</v>
      </c>
      <c r="G690" s="445">
        <v>62.3</v>
      </c>
    </row>
    <row r="691" spans="1:7" ht="21" customHeight="1">
      <c r="A691" s="348">
        <v>2100101</v>
      </c>
      <c r="B691" s="345" t="s">
        <v>211</v>
      </c>
      <c r="C691" s="446">
        <v>289</v>
      </c>
      <c r="D691" s="447">
        <v>739</v>
      </c>
      <c r="E691" s="446">
        <v>621</v>
      </c>
      <c r="F691" s="448"/>
      <c r="G691" s="449"/>
    </row>
    <row r="692" spans="1:7" s="34" customFormat="1" ht="21" customHeight="1">
      <c r="A692" s="348">
        <v>2100102</v>
      </c>
      <c r="B692" s="345" t="s">
        <v>212</v>
      </c>
      <c r="C692" s="446">
        <v>4</v>
      </c>
      <c r="D692" s="447"/>
      <c r="E692" s="446">
        <v>0</v>
      </c>
      <c r="F692" s="448"/>
      <c r="G692" s="449">
        <v>0</v>
      </c>
    </row>
    <row r="693" spans="1:7" ht="21" customHeight="1">
      <c r="A693" s="348">
        <v>2100103</v>
      </c>
      <c r="B693" s="345" t="s">
        <v>213</v>
      </c>
      <c r="C693" s="446">
        <v>5</v>
      </c>
      <c r="D693" s="447">
        <v>0</v>
      </c>
      <c r="E693" s="446">
        <v>0</v>
      </c>
      <c r="F693" s="448"/>
      <c r="G693" s="449">
        <v>0</v>
      </c>
    </row>
    <row r="694" spans="1:7" ht="21" customHeight="1">
      <c r="A694" s="348">
        <v>2100199</v>
      </c>
      <c r="B694" s="345" t="s">
        <v>689</v>
      </c>
      <c r="C694" s="446">
        <v>714</v>
      </c>
      <c r="D694" s="447">
        <v>542</v>
      </c>
      <c r="E694" s="446">
        <v>239</v>
      </c>
      <c r="F694" s="451"/>
      <c r="G694" s="452"/>
    </row>
    <row r="695" spans="1:7" ht="21" customHeight="1">
      <c r="A695" s="348">
        <v>21002</v>
      </c>
      <c r="B695" s="344" t="s">
        <v>690</v>
      </c>
      <c r="C695" s="316">
        <f t="shared" ref="C695:E695" si="95">SUM(C696:C709)</f>
        <v>838</v>
      </c>
      <c r="D695" s="316">
        <f t="shared" si="95"/>
        <v>3692</v>
      </c>
      <c r="E695" s="316">
        <f t="shared" si="95"/>
        <v>3213</v>
      </c>
      <c r="F695" s="444">
        <f>IFERROR(E695/D695,0)*100</f>
        <v>87</v>
      </c>
      <c r="G695" s="445">
        <v>60.4</v>
      </c>
    </row>
    <row r="696" spans="1:7" ht="21" customHeight="1">
      <c r="A696" s="348">
        <v>2100201</v>
      </c>
      <c r="B696" s="345" t="s">
        <v>691</v>
      </c>
      <c r="C696" s="446">
        <v>0</v>
      </c>
      <c r="D696" s="447">
        <v>2527</v>
      </c>
      <c r="E696" s="446">
        <v>2527</v>
      </c>
      <c r="F696" s="448"/>
      <c r="G696" s="449"/>
    </row>
    <row r="697" spans="1:7" ht="21" customHeight="1">
      <c r="A697" s="348">
        <v>2100202</v>
      </c>
      <c r="B697" s="345" t="s">
        <v>692</v>
      </c>
      <c r="C697" s="446">
        <v>27</v>
      </c>
      <c r="D697" s="447">
        <v>282</v>
      </c>
      <c r="E697" s="446">
        <v>247</v>
      </c>
      <c r="F697" s="448"/>
      <c r="G697" s="449"/>
    </row>
    <row r="698" spans="1:7" ht="21" customHeight="1">
      <c r="A698" s="348">
        <v>2100203</v>
      </c>
      <c r="B698" s="345" t="s">
        <v>693</v>
      </c>
      <c r="C698" s="446">
        <v>437</v>
      </c>
      <c r="D698" s="447">
        <v>341</v>
      </c>
      <c r="E698" s="446">
        <v>337</v>
      </c>
      <c r="F698" s="451"/>
      <c r="G698" s="452"/>
    </row>
    <row r="699" spans="1:7" ht="21" customHeight="1">
      <c r="A699" s="348">
        <v>2100204</v>
      </c>
      <c r="B699" s="345" t="s">
        <v>694</v>
      </c>
      <c r="C699" s="446">
        <v>0</v>
      </c>
      <c r="D699" s="447"/>
      <c r="E699" s="446">
        <v>0</v>
      </c>
      <c r="F699" s="448"/>
      <c r="G699" s="449"/>
    </row>
    <row r="700" spans="1:7" ht="21" customHeight="1">
      <c r="A700" s="348">
        <v>2100205</v>
      </c>
      <c r="B700" s="345" t="s">
        <v>695</v>
      </c>
      <c r="C700" s="446">
        <v>15</v>
      </c>
      <c r="D700" s="447">
        <v>25</v>
      </c>
      <c r="E700" s="446">
        <v>19</v>
      </c>
      <c r="F700" s="448"/>
      <c r="G700" s="449"/>
    </row>
    <row r="701" spans="1:7" s="34" customFormat="1" ht="21" customHeight="1">
      <c r="A701" s="348">
        <v>2100206</v>
      </c>
      <c r="B701" s="345" t="s">
        <v>696</v>
      </c>
      <c r="C701" s="446">
        <v>50</v>
      </c>
      <c r="D701" s="447">
        <v>16</v>
      </c>
      <c r="E701" s="446">
        <v>16</v>
      </c>
      <c r="F701" s="448"/>
      <c r="G701" s="449"/>
    </row>
    <row r="702" spans="1:7" ht="21" customHeight="1">
      <c r="A702" s="348">
        <v>2100207</v>
      </c>
      <c r="B702" s="345" t="s">
        <v>697</v>
      </c>
      <c r="C702" s="446">
        <v>0</v>
      </c>
      <c r="D702" s="447"/>
      <c r="E702" s="446">
        <v>0</v>
      </c>
      <c r="F702" s="451"/>
      <c r="G702" s="452"/>
    </row>
    <row r="703" spans="1:7" s="34" customFormat="1" ht="21" customHeight="1">
      <c r="A703" s="348">
        <v>2100208</v>
      </c>
      <c r="B703" s="345" t="s">
        <v>698</v>
      </c>
      <c r="C703" s="446">
        <v>0</v>
      </c>
      <c r="D703" s="447"/>
      <c r="E703" s="446">
        <v>0</v>
      </c>
      <c r="F703" s="448"/>
      <c r="G703" s="449"/>
    </row>
    <row r="704" spans="1:7" ht="21" customHeight="1">
      <c r="A704" s="348">
        <v>2100209</v>
      </c>
      <c r="B704" s="345" t="s">
        <v>699</v>
      </c>
      <c r="C704" s="446">
        <v>0</v>
      </c>
      <c r="D704" s="447"/>
      <c r="E704" s="446">
        <v>0</v>
      </c>
      <c r="F704" s="448"/>
      <c r="G704" s="449"/>
    </row>
    <row r="705" spans="1:7" s="34" customFormat="1" ht="21" customHeight="1">
      <c r="A705" s="348">
        <v>2100210</v>
      </c>
      <c r="B705" s="345" t="s">
        <v>700</v>
      </c>
      <c r="C705" s="446">
        <v>0</v>
      </c>
      <c r="D705" s="447"/>
      <c r="E705" s="446">
        <v>0</v>
      </c>
      <c r="F705" s="451"/>
      <c r="G705" s="452"/>
    </row>
    <row r="706" spans="1:7" s="34" customFormat="1" ht="21" customHeight="1">
      <c r="A706" s="348">
        <v>2100211</v>
      </c>
      <c r="B706" s="345" t="s">
        <v>701</v>
      </c>
      <c r="C706" s="446">
        <v>0</v>
      </c>
      <c r="D706" s="447"/>
      <c r="E706" s="446">
        <v>0</v>
      </c>
      <c r="F706" s="448"/>
      <c r="G706" s="449"/>
    </row>
    <row r="707" spans="1:7" ht="21" customHeight="1">
      <c r="A707" s="348">
        <v>2100212</v>
      </c>
      <c r="B707" s="345" t="s">
        <v>702</v>
      </c>
      <c r="C707" s="446">
        <v>0</v>
      </c>
      <c r="D707" s="447"/>
      <c r="E707" s="446">
        <v>0</v>
      </c>
      <c r="F707" s="448"/>
      <c r="G707" s="449"/>
    </row>
    <row r="708" spans="1:7" ht="21" customHeight="1">
      <c r="A708" s="348">
        <v>2100213</v>
      </c>
      <c r="B708" s="345" t="s">
        <v>703</v>
      </c>
      <c r="C708" s="446">
        <v>293</v>
      </c>
      <c r="D708" s="447">
        <v>283</v>
      </c>
      <c r="E708" s="446">
        <v>60</v>
      </c>
      <c r="F708" s="448"/>
      <c r="G708" s="449"/>
    </row>
    <row r="709" spans="1:7" ht="21" customHeight="1">
      <c r="A709" s="348">
        <v>2100299</v>
      </c>
      <c r="B709" s="345" t="s">
        <v>704</v>
      </c>
      <c r="C709" s="446">
        <v>16</v>
      </c>
      <c r="D709" s="447">
        <v>218</v>
      </c>
      <c r="E709" s="446">
        <v>7</v>
      </c>
      <c r="F709" s="448"/>
      <c r="G709" s="449"/>
    </row>
    <row r="710" spans="1:7" ht="21" customHeight="1">
      <c r="A710" s="354">
        <v>21003</v>
      </c>
      <c r="B710" s="344" t="s">
        <v>705</v>
      </c>
      <c r="C710" s="316">
        <f t="shared" ref="C710:E710" si="96">SUM(C711:C713)</f>
        <v>4842</v>
      </c>
      <c r="D710" s="316">
        <f t="shared" si="96"/>
        <v>5341</v>
      </c>
      <c r="E710" s="316">
        <f t="shared" si="96"/>
        <v>4942</v>
      </c>
      <c r="F710" s="444">
        <f>IFERROR(E710/D710,0)*100</f>
        <v>92.5</v>
      </c>
      <c r="G710" s="445">
        <v>99.7</v>
      </c>
    </row>
    <row r="711" spans="1:7" ht="21" customHeight="1">
      <c r="A711" s="354">
        <v>2100301</v>
      </c>
      <c r="B711" s="345" t="s">
        <v>706</v>
      </c>
      <c r="C711" s="446">
        <v>251</v>
      </c>
      <c r="D711" s="447">
        <v>484</v>
      </c>
      <c r="E711" s="446">
        <v>484</v>
      </c>
      <c r="F711" s="448"/>
      <c r="G711" s="449"/>
    </row>
    <row r="712" spans="1:7" ht="21" customHeight="1">
      <c r="A712" s="354">
        <v>2100302</v>
      </c>
      <c r="B712" s="345" t="s">
        <v>707</v>
      </c>
      <c r="C712" s="446">
        <v>3685</v>
      </c>
      <c r="D712" s="447">
        <v>3612</v>
      </c>
      <c r="E712" s="446">
        <v>3583</v>
      </c>
      <c r="F712" s="448"/>
      <c r="G712" s="449"/>
    </row>
    <row r="713" spans="1:7" ht="21" customHeight="1">
      <c r="A713" s="354">
        <v>2100399</v>
      </c>
      <c r="B713" s="345" t="s">
        <v>708</v>
      </c>
      <c r="C713" s="446">
        <v>906</v>
      </c>
      <c r="D713" s="447">
        <v>1245</v>
      </c>
      <c r="E713" s="446">
        <v>875</v>
      </c>
      <c r="F713" s="448"/>
      <c r="G713" s="449"/>
    </row>
    <row r="714" spans="1:7" ht="21" customHeight="1">
      <c r="A714" s="354">
        <v>21004</v>
      </c>
      <c r="B714" s="344" t="s">
        <v>709</v>
      </c>
      <c r="C714" s="316">
        <f t="shared" ref="C714:E714" si="97">SUM(C715:C725)</f>
        <v>7808</v>
      </c>
      <c r="D714" s="316">
        <f t="shared" si="97"/>
        <v>7287</v>
      </c>
      <c r="E714" s="316">
        <f t="shared" si="97"/>
        <v>5937</v>
      </c>
      <c r="F714" s="444">
        <f>IFERROR(E714/D714,0)*100</f>
        <v>81.5</v>
      </c>
      <c r="G714" s="445">
        <v>43.3</v>
      </c>
    </row>
    <row r="715" spans="1:7" ht="21" customHeight="1">
      <c r="A715" s="354">
        <v>2100401</v>
      </c>
      <c r="B715" s="345" t="s">
        <v>710</v>
      </c>
      <c r="C715" s="446">
        <v>1052</v>
      </c>
      <c r="D715" s="447">
        <v>1102</v>
      </c>
      <c r="E715" s="446">
        <v>852</v>
      </c>
      <c r="F715" s="448"/>
      <c r="G715" s="449"/>
    </row>
    <row r="716" spans="1:7" s="34" customFormat="1" ht="21" customHeight="1">
      <c r="A716" s="354">
        <v>2100402</v>
      </c>
      <c r="B716" s="345" t="s">
        <v>711</v>
      </c>
      <c r="C716" s="446">
        <v>249</v>
      </c>
      <c r="D716" s="447">
        <v>298</v>
      </c>
      <c r="E716" s="446">
        <v>298</v>
      </c>
      <c r="F716" s="451"/>
      <c r="G716" s="452">
        <v>119.2</v>
      </c>
    </row>
    <row r="717" spans="1:7" ht="21" customHeight="1">
      <c r="A717" s="348">
        <v>2100403</v>
      </c>
      <c r="B717" s="345" t="s">
        <v>712</v>
      </c>
      <c r="C717" s="446">
        <v>810</v>
      </c>
      <c r="D717" s="447">
        <v>783</v>
      </c>
      <c r="E717" s="446">
        <v>765</v>
      </c>
      <c r="F717" s="448"/>
      <c r="G717" s="449"/>
    </row>
    <row r="718" spans="1:7" ht="21" customHeight="1">
      <c r="A718" s="348">
        <v>2100404</v>
      </c>
      <c r="B718" s="345" t="s">
        <v>713</v>
      </c>
      <c r="C718" s="446">
        <v>0</v>
      </c>
      <c r="D718" s="447"/>
      <c r="E718" s="446">
        <v>0</v>
      </c>
      <c r="F718" s="451"/>
      <c r="G718" s="452">
        <v>0</v>
      </c>
    </row>
    <row r="719" spans="1:7" ht="21" customHeight="1">
      <c r="A719" s="348">
        <v>2100405</v>
      </c>
      <c r="B719" s="345" t="s">
        <v>714</v>
      </c>
      <c r="C719" s="446">
        <v>0</v>
      </c>
      <c r="D719" s="447"/>
      <c r="E719" s="446">
        <v>0</v>
      </c>
      <c r="F719" s="451"/>
      <c r="G719" s="452"/>
    </row>
    <row r="720" spans="1:7" s="34" customFormat="1" ht="21" customHeight="1">
      <c r="A720" s="348">
        <v>2100406</v>
      </c>
      <c r="B720" s="345" t="s">
        <v>715</v>
      </c>
      <c r="C720" s="446">
        <v>0</v>
      </c>
      <c r="D720" s="447"/>
      <c r="E720" s="446">
        <v>0</v>
      </c>
      <c r="F720" s="448"/>
      <c r="G720" s="449"/>
    </row>
    <row r="721" spans="1:7" ht="21" customHeight="1">
      <c r="A721" s="348">
        <v>2100407</v>
      </c>
      <c r="B721" s="345" t="s">
        <v>716</v>
      </c>
      <c r="C721" s="446">
        <v>186</v>
      </c>
      <c r="D721" s="447">
        <v>11</v>
      </c>
      <c r="E721" s="446">
        <v>11</v>
      </c>
      <c r="F721" s="448"/>
      <c r="G721" s="449"/>
    </row>
    <row r="722" spans="1:7" ht="21" customHeight="1">
      <c r="A722" s="348">
        <v>2100408</v>
      </c>
      <c r="B722" s="345" t="s">
        <v>717</v>
      </c>
      <c r="C722" s="446">
        <v>3664</v>
      </c>
      <c r="D722" s="447">
        <v>3312</v>
      </c>
      <c r="E722" s="446">
        <v>3131</v>
      </c>
      <c r="F722" s="449"/>
      <c r="G722" s="449"/>
    </row>
    <row r="723" spans="1:7" ht="21" customHeight="1">
      <c r="A723" s="348">
        <v>2100409</v>
      </c>
      <c r="B723" s="345" t="s">
        <v>718</v>
      </c>
      <c r="C723" s="446">
        <v>750</v>
      </c>
      <c r="D723" s="447">
        <v>1360</v>
      </c>
      <c r="E723" s="446">
        <v>549</v>
      </c>
      <c r="F723" s="449"/>
      <c r="G723" s="449"/>
    </row>
    <row r="724" spans="1:7" ht="21" customHeight="1">
      <c r="A724" s="348">
        <v>2100410</v>
      </c>
      <c r="B724" s="345" t="s">
        <v>719</v>
      </c>
      <c r="C724" s="446">
        <v>75</v>
      </c>
      <c r="D724" s="447">
        <v>92</v>
      </c>
      <c r="E724" s="446">
        <v>16</v>
      </c>
      <c r="F724" s="448"/>
      <c r="G724" s="449"/>
    </row>
    <row r="725" spans="1:7" ht="21" customHeight="1">
      <c r="A725" s="348">
        <v>2100499</v>
      </c>
      <c r="B725" s="345" t="s">
        <v>720</v>
      </c>
      <c r="C725" s="446">
        <v>1022</v>
      </c>
      <c r="D725" s="447">
        <v>329</v>
      </c>
      <c r="E725" s="446">
        <v>315</v>
      </c>
      <c r="F725" s="448"/>
      <c r="G725" s="449"/>
    </row>
    <row r="726" spans="1:7" ht="21" customHeight="1">
      <c r="A726" s="348">
        <v>21007</v>
      </c>
      <c r="B726" s="344" t="s">
        <v>721</v>
      </c>
      <c r="C726" s="316">
        <f t="shared" ref="C726:E726" si="98">SUM(C727:C729)</f>
        <v>1734</v>
      </c>
      <c r="D726" s="316">
        <f t="shared" si="98"/>
        <v>2076</v>
      </c>
      <c r="E726" s="316">
        <f t="shared" si="98"/>
        <v>2005</v>
      </c>
      <c r="F726" s="444">
        <f>IFERROR(E726/D726,0)*100</f>
        <v>96.6</v>
      </c>
      <c r="G726" s="445">
        <v>108.6</v>
      </c>
    </row>
    <row r="727" spans="1:7" ht="21" customHeight="1">
      <c r="A727" s="348">
        <v>2100716</v>
      </c>
      <c r="B727" s="345" t="s">
        <v>722</v>
      </c>
      <c r="C727" s="446">
        <v>194</v>
      </c>
      <c r="D727" s="447">
        <v>193</v>
      </c>
      <c r="E727" s="446">
        <v>189</v>
      </c>
      <c r="F727" s="448"/>
      <c r="G727" s="449"/>
    </row>
    <row r="728" spans="1:7" ht="21" customHeight="1">
      <c r="A728" s="348">
        <v>2100717</v>
      </c>
      <c r="B728" s="345" t="s">
        <v>723</v>
      </c>
      <c r="C728" s="446">
        <v>1310</v>
      </c>
      <c r="D728" s="447">
        <v>172</v>
      </c>
      <c r="E728" s="446">
        <v>143</v>
      </c>
      <c r="F728" s="448"/>
      <c r="G728" s="449"/>
    </row>
    <row r="729" spans="1:7" s="34" customFormat="1" ht="21" customHeight="1">
      <c r="A729" s="348">
        <v>2100799</v>
      </c>
      <c r="B729" s="345" t="s">
        <v>724</v>
      </c>
      <c r="C729" s="446">
        <v>230</v>
      </c>
      <c r="D729" s="447">
        <v>1711</v>
      </c>
      <c r="E729" s="446">
        <v>1673</v>
      </c>
      <c r="F729" s="448"/>
      <c r="G729" s="449"/>
    </row>
    <row r="730" spans="1:7" ht="21" customHeight="1">
      <c r="A730" s="348">
        <v>21011</v>
      </c>
      <c r="B730" s="344" t="s">
        <v>725</v>
      </c>
      <c r="C730" s="316">
        <f t="shared" ref="C730:E730" si="99">SUM(C731:C734)</f>
        <v>5359</v>
      </c>
      <c r="D730" s="316">
        <f t="shared" si="99"/>
        <v>8045</v>
      </c>
      <c r="E730" s="316">
        <f t="shared" si="99"/>
        <v>7767</v>
      </c>
      <c r="F730" s="444">
        <f>IFERROR(E730/D730,0)*100</f>
        <v>96.5</v>
      </c>
      <c r="G730" s="445">
        <v>101.5</v>
      </c>
    </row>
    <row r="731" spans="1:7" ht="21" customHeight="1">
      <c r="A731" s="348">
        <v>2101101</v>
      </c>
      <c r="B731" s="345" t="s">
        <v>726</v>
      </c>
      <c r="C731" s="446">
        <v>1564</v>
      </c>
      <c r="D731" s="447">
        <v>1607</v>
      </c>
      <c r="E731" s="446">
        <v>1574</v>
      </c>
      <c r="F731" s="449"/>
      <c r="G731" s="449"/>
    </row>
    <row r="732" spans="1:7" ht="21" customHeight="1">
      <c r="A732" s="348">
        <v>2101102</v>
      </c>
      <c r="B732" s="345" t="s">
        <v>727</v>
      </c>
      <c r="C732" s="446">
        <v>3222</v>
      </c>
      <c r="D732" s="447">
        <v>5660</v>
      </c>
      <c r="E732" s="446">
        <v>5660</v>
      </c>
      <c r="F732" s="449"/>
      <c r="G732" s="449"/>
    </row>
    <row r="733" spans="1:7" ht="21" customHeight="1">
      <c r="A733" s="348">
        <v>2101103</v>
      </c>
      <c r="B733" s="345" t="s">
        <v>728</v>
      </c>
      <c r="C733" s="446">
        <v>446</v>
      </c>
      <c r="D733" s="447">
        <v>439</v>
      </c>
      <c r="E733" s="446">
        <v>436</v>
      </c>
      <c r="F733" s="448"/>
      <c r="G733" s="449"/>
    </row>
    <row r="734" spans="1:7" s="34" customFormat="1" ht="21" customHeight="1">
      <c r="A734" s="348">
        <v>2101199</v>
      </c>
      <c r="B734" s="345" t="s">
        <v>729</v>
      </c>
      <c r="C734" s="446">
        <v>127</v>
      </c>
      <c r="D734" s="447">
        <v>339</v>
      </c>
      <c r="E734" s="446">
        <v>97</v>
      </c>
      <c r="F734" s="448"/>
      <c r="G734" s="449"/>
    </row>
    <row r="735" spans="1:7" ht="21" customHeight="1">
      <c r="A735" s="348">
        <v>21012</v>
      </c>
      <c r="B735" s="344" t="s">
        <v>730</v>
      </c>
      <c r="C735" s="316">
        <f t="shared" ref="C735:E735" si="100">SUM(C736:C738)</f>
        <v>2926</v>
      </c>
      <c r="D735" s="316">
        <f t="shared" si="100"/>
        <v>4110</v>
      </c>
      <c r="E735" s="316">
        <f t="shared" si="100"/>
        <v>4110</v>
      </c>
      <c r="F735" s="444">
        <f>IFERROR(E735/D735,0)*100</f>
        <v>100</v>
      </c>
      <c r="G735" s="445">
        <v>148</v>
      </c>
    </row>
    <row r="736" spans="1:7" ht="21" customHeight="1">
      <c r="A736" s="348">
        <v>2101201</v>
      </c>
      <c r="B736" s="345" t="s">
        <v>731</v>
      </c>
      <c r="C736" s="446">
        <v>0</v>
      </c>
      <c r="D736" s="447"/>
      <c r="E736" s="446">
        <v>0</v>
      </c>
      <c r="F736" s="448"/>
      <c r="G736" s="449">
        <v>0</v>
      </c>
    </row>
    <row r="737" spans="1:7" ht="21" customHeight="1">
      <c r="A737" s="348">
        <v>2101202</v>
      </c>
      <c r="B737" s="345" t="s">
        <v>732</v>
      </c>
      <c r="C737" s="446">
        <v>2924</v>
      </c>
      <c r="D737" s="447">
        <v>4110</v>
      </c>
      <c r="E737" s="446">
        <v>4110</v>
      </c>
      <c r="F737" s="448"/>
      <c r="G737" s="449"/>
    </row>
    <row r="738" spans="1:7" ht="21" customHeight="1">
      <c r="A738" s="348">
        <v>2101299</v>
      </c>
      <c r="B738" s="345" t="s">
        <v>733</v>
      </c>
      <c r="C738" s="446">
        <v>2</v>
      </c>
      <c r="D738" s="447">
        <v>0</v>
      </c>
      <c r="E738" s="446">
        <v>0</v>
      </c>
      <c r="F738" s="448"/>
      <c r="G738" s="449">
        <v>0</v>
      </c>
    </row>
    <row r="739" spans="1:7" ht="21" customHeight="1">
      <c r="A739" s="348">
        <v>21013</v>
      </c>
      <c r="B739" s="344" t="s">
        <v>734</v>
      </c>
      <c r="C739" s="316">
        <f t="shared" ref="C739:E739" si="101">SUM(C740:C742)</f>
        <v>2634</v>
      </c>
      <c r="D739" s="316">
        <f t="shared" si="101"/>
        <v>2634</v>
      </c>
      <c r="E739" s="316">
        <f t="shared" si="101"/>
        <v>2535</v>
      </c>
      <c r="F739" s="444">
        <f>IFERROR(E739/D739,0)*100</f>
        <v>96.2</v>
      </c>
      <c r="G739" s="445">
        <v>266.8</v>
      </c>
    </row>
    <row r="740" spans="1:7" ht="21" customHeight="1">
      <c r="A740" s="348">
        <v>2101301</v>
      </c>
      <c r="B740" s="345" t="s">
        <v>735</v>
      </c>
      <c r="C740" s="446">
        <v>2535</v>
      </c>
      <c r="D740" s="447">
        <v>2535</v>
      </c>
      <c r="E740" s="446">
        <v>2535</v>
      </c>
      <c r="F740" s="448"/>
      <c r="G740" s="449"/>
    </row>
    <row r="741" spans="1:7" s="34" customFormat="1" ht="21" customHeight="1">
      <c r="A741" s="348">
        <v>2101302</v>
      </c>
      <c r="B741" s="345" t="s">
        <v>736</v>
      </c>
      <c r="C741" s="446">
        <v>66</v>
      </c>
      <c r="D741" s="447">
        <v>66</v>
      </c>
      <c r="E741" s="446">
        <v>0</v>
      </c>
      <c r="F741" s="448"/>
      <c r="G741" s="449"/>
    </row>
    <row r="742" spans="1:7" ht="21" customHeight="1">
      <c r="A742" s="348">
        <v>2101399</v>
      </c>
      <c r="B742" s="345" t="s">
        <v>737</v>
      </c>
      <c r="C742" s="446">
        <v>33</v>
      </c>
      <c r="D742" s="447">
        <v>33</v>
      </c>
      <c r="E742" s="446">
        <v>0</v>
      </c>
      <c r="F742" s="448"/>
      <c r="G742" s="449">
        <v>0</v>
      </c>
    </row>
    <row r="743" spans="1:7" ht="21" customHeight="1">
      <c r="A743" s="348">
        <v>21014</v>
      </c>
      <c r="B743" s="344" t="s">
        <v>738</v>
      </c>
      <c r="C743" s="316">
        <f t="shared" ref="C743:E743" si="102">SUM(C744:C745)</f>
        <v>225</v>
      </c>
      <c r="D743" s="316">
        <f t="shared" si="102"/>
        <v>146</v>
      </c>
      <c r="E743" s="316">
        <f t="shared" si="102"/>
        <v>142</v>
      </c>
      <c r="F743" s="444">
        <f>IFERROR(E743/D743,0)*100</f>
        <v>97.3</v>
      </c>
      <c r="G743" s="445">
        <v>116.4</v>
      </c>
    </row>
    <row r="744" spans="1:7" ht="21" customHeight="1">
      <c r="A744" s="354">
        <v>2101401</v>
      </c>
      <c r="B744" s="345" t="s">
        <v>739</v>
      </c>
      <c r="C744" s="446">
        <v>225</v>
      </c>
      <c r="D744" s="447">
        <v>146</v>
      </c>
      <c r="E744" s="446">
        <v>142</v>
      </c>
      <c r="F744" s="451"/>
      <c r="G744" s="452">
        <v>116.4</v>
      </c>
    </row>
    <row r="745" spans="1:7" ht="21" customHeight="1">
      <c r="A745" s="354">
        <v>2101499</v>
      </c>
      <c r="B745" s="345" t="s">
        <v>740</v>
      </c>
      <c r="C745" s="446">
        <v>0</v>
      </c>
      <c r="D745" s="447"/>
      <c r="E745" s="446">
        <v>0</v>
      </c>
      <c r="F745" s="448"/>
      <c r="G745" s="449"/>
    </row>
    <row r="746" spans="1:7" ht="21" customHeight="1">
      <c r="A746" s="354">
        <v>21015</v>
      </c>
      <c r="B746" s="344" t="s">
        <v>741</v>
      </c>
      <c r="C746" s="316">
        <f t="shared" ref="C746:E746" si="103">SUM(C747:C754)</f>
        <v>527</v>
      </c>
      <c r="D746" s="316">
        <f t="shared" si="103"/>
        <v>527</v>
      </c>
      <c r="E746" s="316">
        <f t="shared" si="103"/>
        <v>499</v>
      </c>
      <c r="F746" s="444">
        <f>IFERROR(E746/D746,0)*100</f>
        <v>94.7</v>
      </c>
      <c r="G746" s="445">
        <v>90.1</v>
      </c>
    </row>
    <row r="747" spans="1:7" s="34" customFormat="1" ht="21" customHeight="1">
      <c r="A747" s="354">
        <v>2101501</v>
      </c>
      <c r="B747" s="345" t="s">
        <v>742</v>
      </c>
      <c r="C747" s="446">
        <v>517</v>
      </c>
      <c r="D747" s="447">
        <v>461</v>
      </c>
      <c r="E747" s="446">
        <v>451</v>
      </c>
      <c r="F747" s="448"/>
      <c r="G747" s="449"/>
    </row>
    <row r="748" spans="1:7" ht="21" customHeight="1">
      <c r="A748" s="354">
        <v>2101502</v>
      </c>
      <c r="B748" s="345" t="s">
        <v>743</v>
      </c>
      <c r="C748" s="446">
        <v>10</v>
      </c>
      <c r="D748" s="447">
        <v>45</v>
      </c>
      <c r="E748" s="446">
        <v>42</v>
      </c>
      <c r="F748" s="448"/>
      <c r="G748" s="449"/>
    </row>
    <row r="749" spans="1:7" ht="21" customHeight="1">
      <c r="A749" s="354">
        <v>2101503</v>
      </c>
      <c r="B749" s="345" t="s">
        <v>744</v>
      </c>
      <c r="C749" s="446">
        <v>0</v>
      </c>
      <c r="D749" s="447"/>
      <c r="E749" s="446">
        <v>0</v>
      </c>
      <c r="F749" s="448"/>
      <c r="G749" s="449"/>
    </row>
    <row r="750" spans="1:7" s="34" customFormat="1" ht="21" customHeight="1">
      <c r="A750" s="354">
        <v>2101504</v>
      </c>
      <c r="B750" s="345" t="s">
        <v>745</v>
      </c>
      <c r="C750" s="446">
        <v>0</v>
      </c>
      <c r="D750" s="447"/>
      <c r="E750" s="446">
        <v>0</v>
      </c>
      <c r="F750" s="448"/>
      <c r="G750" s="449"/>
    </row>
    <row r="751" spans="1:7" ht="21" customHeight="1">
      <c r="A751" s="354">
        <v>2101505</v>
      </c>
      <c r="B751" s="345" t="s">
        <v>746</v>
      </c>
      <c r="C751" s="446">
        <v>0</v>
      </c>
      <c r="D751" s="447"/>
      <c r="E751" s="446">
        <v>0</v>
      </c>
      <c r="F751" s="451"/>
      <c r="G751" s="452"/>
    </row>
    <row r="752" spans="1:7" ht="21" customHeight="1">
      <c r="A752" s="354">
        <v>2101506</v>
      </c>
      <c r="B752" s="345" t="s">
        <v>747</v>
      </c>
      <c r="C752" s="446">
        <v>0</v>
      </c>
      <c r="D752" s="447"/>
      <c r="E752" s="446">
        <v>0</v>
      </c>
      <c r="F752" s="448"/>
      <c r="G752" s="449"/>
    </row>
    <row r="753" spans="1:7" s="34" customFormat="1" ht="21" customHeight="1">
      <c r="A753" s="354">
        <v>2101550</v>
      </c>
      <c r="B753" s="345" t="s">
        <v>748</v>
      </c>
      <c r="C753" s="446">
        <v>0</v>
      </c>
      <c r="D753" s="447">
        <v>1</v>
      </c>
      <c r="E753" s="446">
        <v>1</v>
      </c>
      <c r="F753" s="448"/>
      <c r="G753" s="449"/>
    </row>
    <row r="754" spans="1:7" ht="21" customHeight="1">
      <c r="A754" s="354">
        <v>2101599</v>
      </c>
      <c r="B754" s="345" t="s">
        <v>749</v>
      </c>
      <c r="C754" s="446">
        <v>0</v>
      </c>
      <c r="D754" s="447">
        <v>20</v>
      </c>
      <c r="E754" s="446">
        <v>5</v>
      </c>
      <c r="F754" s="448"/>
      <c r="G754" s="449"/>
    </row>
    <row r="755" spans="1:7" s="34" customFormat="1" ht="21" customHeight="1">
      <c r="A755" s="354">
        <v>21016</v>
      </c>
      <c r="B755" s="344" t="s">
        <v>750</v>
      </c>
      <c r="C755" s="316">
        <f t="shared" ref="C755:E755" si="104">SUM(C756)</f>
        <v>200</v>
      </c>
      <c r="D755" s="316">
        <f t="shared" si="104"/>
        <v>83</v>
      </c>
      <c r="E755" s="316">
        <f t="shared" si="104"/>
        <v>83</v>
      </c>
      <c r="F755" s="444">
        <f>IFERROR(E755/D755,0)*100</f>
        <v>100</v>
      </c>
      <c r="G755" s="445">
        <v>41.3</v>
      </c>
    </row>
    <row r="756" spans="1:7" ht="21" customHeight="1">
      <c r="A756" s="354">
        <v>2101601</v>
      </c>
      <c r="B756" s="345" t="s">
        <v>751</v>
      </c>
      <c r="C756" s="446">
        <v>200</v>
      </c>
      <c r="D756" s="447">
        <v>83</v>
      </c>
      <c r="E756" s="446">
        <v>83</v>
      </c>
      <c r="F756" s="448"/>
      <c r="G756" s="449"/>
    </row>
    <row r="757" spans="1:7" s="34" customFormat="1" ht="21" customHeight="1">
      <c r="A757" s="354">
        <v>21017</v>
      </c>
      <c r="B757" s="344" t="s">
        <v>752</v>
      </c>
      <c r="C757" s="314">
        <f>SUM(C758:C762)</f>
        <v>0</v>
      </c>
      <c r="D757" s="314">
        <f t="shared" ref="D757:F757" si="105">SUM(D758:D762)</f>
        <v>3</v>
      </c>
      <c r="E757" s="314">
        <f t="shared" si="105"/>
        <v>3</v>
      </c>
      <c r="F757" s="314">
        <f t="shared" si="105"/>
        <v>0</v>
      </c>
      <c r="G757" s="445"/>
    </row>
    <row r="758" spans="1:7" ht="21" customHeight="1">
      <c r="A758" s="354">
        <v>2101701</v>
      </c>
      <c r="B758" s="345" t="s">
        <v>753</v>
      </c>
      <c r="C758" s="446">
        <v>0</v>
      </c>
      <c r="D758" s="447"/>
      <c r="E758" s="446">
        <v>0</v>
      </c>
      <c r="F758" s="448"/>
      <c r="G758" s="449"/>
    </row>
    <row r="759" spans="1:7" ht="21" customHeight="1">
      <c r="A759" s="354">
        <v>2101702</v>
      </c>
      <c r="B759" s="345" t="s">
        <v>754</v>
      </c>
      <c r="C759" s="446">
        <v>0</v>
      </c>
      <c r="D759" s="447"/>
      <c r="E759" s="446">
        <v>0</v>
      </c>
      <c r="F759" s="448"/>
      <c r="G759" s="449"/>
    </row>
    <row r="760" spans="1:7" ht="21" customHeight="1">
      <c r="A760" s="354">
        <v>2101703</v>
      </c>
      <c r="B760" s="345" t="s">
        <v>755</v>
      </c>
      <c r="C760" s="446">
        <v>0</v>
      </c>
      <c r="D760" s="447"/>
      <c r="E760" s="446">
        <v>0</v>
      </c>
      <c r="F760" s="448"/>
      <c r="G760" s="449"/>
    </row>
    <row r="761" spans="1:7" ht="21" customHeight="1">
      <c r="A761" s="354">
        <v>2101704</v>
      </c>
      <c r="B761" s="345" t="s">
        <v>756</v>
      </c>
      <c r="C761" s="446">
        <v>0</v>
      </c>
      <c r="D761" s="447">
        <v>3</v>
      </c>
      <c r="E761" s="446">
        <v>3</v>
      </c>
      <c r="F761" s="444"/>
      <c r="G761" s="449"/>
    </row>
    <row r="762" spans="1:7" ht="21" customHeight="1">
      <c r="A762" s="354">
        <v>2101799</v>
      </c>
      <c r="B762" s="345" t="s">
        <v>757</v>
      </c>
      <c r="C762" s="446">
        <v>0</v>
      </c>
      <c r="D762" s="447"/>
      <c r="E762" s="446">
        <v>0</v>
      </c>
      <c r="F762" s="444"/>
      <c r="G762" s="449"/>
    </row>
    <row r="763" spans="1:7" s="34" customFormat="1" ht="21" customHeight="1">
      <c r="A763" s="354">
        <v>21018</v>
      </c>
      <c r="B763" s="344" t="s">
        <v>758</v>
      </c>
      <c r="C763" s="446">
        <f>SUM(C764:C767)</f>
        <v>0</v>
      </c>
      <c r="D763" s="446">
        <f t="shared" ref="D763:E763" si="106">SUM(D764:D767)</f>
        <v>0</v>
      </c>
      <c r="E763" s="446">
        <f t="shared" si="106"/>
        <v>0</v>
      </c>
      <c r="F763" s="444">
        <f t="shared" ref="F763" si="107">IFERROR(E763/D763,0)*100</f>
        <v>0</v>
      </c>
      <c r="G763" s="445"/>
    </row>
    <row r="764" spans="1:7" ht="21" customHeight="1">
      <c r="A764" s="354">
        <v>2101801</v>
      </c>
      <c r="B764" s="345" t="s">
        <v>753</v>
      </c>
      <c r="C764" s="446">
        <v>0</v>
      </c>
      <c r="D764" s="447"/>
      <c r="E764" s="446">
        <v>0</v>
      </c>
      <c r="F764" s="444"/>
      <c r="G764" s="449"/>
    </row>
    <row r="765" spans="1:7" s="34" customFormat="1" ht="21" customHeight="1">
      <c r="A765" s="354">
        <v>2101802</v>
      </c>
      <c r="B765" s="345" t="s">
        <v>754</v>
      </c>
      <c r="C765" s="446">
        <v>0</v>
      </c>
      <c r="D765" s="447"/>
      <c r="E765" s="446">
        <v>0</v>
      </c>
      <c r="F765" s="444"/>
      <c r="G765" s="449"/>
    </row>
    <row r="766" spans="1:7" ht="21" customHeight="1">
      <c r="A766" s="354">
        <v>2101803</v>
      </c>
      <c r="B766" s="345" t="s">
        <v>755</v>
      </c>
      <c r="C766" s="446">
        <v>0</v>
      </c>
      <c r="D766" s="447"/>
      <c r="E766" s="446">
        <v>0</v>
      </c>
      <c r="F766" s="444"/>
      <c r="G766" s="449"/>
    </row>
    <row r="767" spans="1:7" s="34" customFormat="1" ht="21" customHeight="1">
      <c r="A767" s="354">
        <v>2101899</v>
      </c>
      <c r="B767" s="345" t="s">
        <v>759</v>
      </c>
      <c r="C767" s="446">
        <v>0</v>
      </c>
      <c r="D767" s="447"/>
      <c r="E767" s="446">
        <v>0</v>
      </c>
      <c r="F767" s="444"/>
      <c r="G767" s="449"/>
    </row>
    <row r="768" spans="1:7" ht="21" customHeight="1">
      <c r="A768" s="354">
        <v>21099</v>
      </c>
      <c r="B768" s="344" t="s">
        <v>760</v>
      </c>
      <c r="C768" s="316">
        <f t="shared" ref="C768:E768" si="108">C769</f>
        <v>700</v>
      </c>
      <c r="D768" s="316">
        <f t="shared" si="108"/>
        <v>966</v>
      </c>
      <c r="E768" s="316">
        <f t="shared" si="108"/>
        <v>629</v>
      </c>
      <c r="F768" s="444">
        <f>IFERROR(E768/D768,0)*100</f>
        <v>65.099999999999994</v>
      </c>
      <c r="G768" s="445">
        <v>38.200000000000003</v>
      </c>
    </row>
    <row r="769" spans="1:7" ht="21" customHeight="1">
      <c r="A769" s="354">
        <v>2109999</v>
      </c>
      <c r="B769" s="345" t="s">
        <v>761</v>
      </c>
      <c r="C769" s="446">
        <v>700</v>
      </c>
      <c r="D769" s="447">
        <v>966</v>
      </c>
      <c r="E769" s="446">
        <v>629</v>
      </c>
      <c r="F769" s="448"/>
      <c r="G769" s="449"/>
    </row>
    <row r="770" spans="1:7" ht="21" customHeight="1">
      <c r="A770" s="354">
        <v>211</v>
      </c>
      <c r="B770" s="344" t="s">
        <v>137</v>
      </c>
      <c r="C770" s="314">
        <f t="shared" ref="C770:E770" si="109">C771+C781+C785+C794+C801+C808+C811+C814+C816+C818+C824+C826+C828+C839</f>
        <v>5680</v>
      </c>
      <c r="D770" s="314">
        <f t="shared" si="109"/>
        <v>10100</v>
      </c>
      <c r="E770" s="314">
        <f t="shared" si="109"/>
        <v>8233</v>
      </c>
      <c r="F770" s="444">
        <f t="shared" ref="F770:F771" si="110">IFERROR(E770/D770,0)*100</f>
        <v>81.5</v>
      </c>
      <c r="G770" s="445">
        <v>66.900000000000006</v>
      </c>
    </row>
    <row r="771" spans="1:7" ht="21" customHeight="1">
      <c r="A771" s="354">
        <v>21101</v>
      </c>
      <c r="B771" s="344" t="s">
        <v>762</v>
      </c>
      <c r="C771" s="314">
        <f t="shared" ref="C771:E771" si="111">SUM(C772:C780)</f>
        <v>150</v>
      </c>
      <c r="D771" s="314">
        <f t="shared" si="111"/>
        <v>152</v>
      </c>
      <c r="E771" s="314">
        <f t="shared" si="111"/>
        <v>152</v>
      </c>
      <c r="F771" s="444">
        <f t="shared" si="110"/>
        <v>100</v>
      </c>
      <c r="G771" s="445">
        <v>102</v>
      </c>
    </row>
    <row r="772" spans="1:7" ht="21" customHeight="1">
      <c r="A772" s="354">
        <v>2110101</v>
      </c>
      <c r="B772" s="345" t="s">
        <v>211</v>
      </c>
      <c r="C772" s="446">
        <v>150</v>
      </c>
      <c r="D772" s="447">
        <v>147</v>
      </c>
      <c r="E772" s="446">
        <v>147</v>
      </c>
      <c r="F772" s="448"/>
      <c r="G772" s="449"/>
    </row>
    <row r="773" spans="1:7" ht="21" customHeight="1">
      <c r="A773" s="354">
        <v>2110102</v>
      </c>
      <c r="B773" s="345" t="s">
        <v>212</v>
      </c>
      <c r="C773" s="446">
        <v>0</v>
      </c>
      <c r="D773" s="447"/>
      <c r="E773" s="446">
        <v>0</v>
      </c>
      <c r="F773" s="448"/>
      <c r="G773" s="449"/>
    </row>
    <row r="774" spans="1:7" ht="21" customHeight="1">
      <c r="A774" s="354">
        <v>2110103</v>
      </c>
      <c r="B774" s="345" t="s">
        <v>213</v>
      </c>
      <c r="C774" s="446">
        <v>0</v>
      </c>
      <c r="D774" s="447"/>
      <c r="E774" s="446">
        <v>0</v>
      </c>
      <c r="F774" s="451"/>
      <c r="G774" s="452"/>
    </row>
    <row r="775" spans="1:7" ht="21" customHeight="1">
      <c r="A775" s="354">
        <v>2110104</v>
      </c>
      <c r="B775" s="345" t="s">
        <v>763</v>
      </c>
      <c r="C775" s="446">
        <v>0</v>
      </c>
      <c r="D775" s="447"/>
      <c r="E775" s="446">
        <v>0</v>
      </c>
      <c r="F775" s="448"/>
      <c r="G775" s="449"/>
    </row>
    <row r="776" spans="1:7" ht="21" customHeight="1">
      <c r="A776" s="354">
        <v>2110105</v>
      </c>
      <c r="B776" s="345" t="s">
        <v>764</v>
      </c>
      <c r="C776" s="446">
        <v>0</v>
      </c>
      <c r="D776" s="447"/>
      <c r="E776" s="446">
        <v>0</v>
      </c>
      <c r="F776" s="451"/>
      <c r="G776" s="452"/>
    </row>
    <row r="777" spans="1:7" ht="21" customHeight="1">
      <c r="A777" s="354">
        <v>2110106</v>
      </c>
      <c r="B777" s="345" t="s">
        <v>765</v>
      </c>
      <c r="C777" s="446">
        <v>0</v>
      </c>
      <c r="D777" s="447"/>
      <c r="E777" s="446">
        <v>0</v>
      </c>
      <c r="F777" s="448"/>
      <c r="G777" s="449"/>
    </row>
    <row r="778" spans="1:7" ht="21" customHeight="1">
      <c r="A778" s="354">
        <v>2110107</v>
      </c>
      <c r="B778" s="345" t="s">
        <v>766</v>
      </c>
      <c r="C778" s="446">
        <v>0</v>
      </c>
      <c r="D778" s="447"/>
      <c r="E778" s="446">
        <v>0</v>
      </c>
      <c r="F778" s="451"/>
      <c r="G778" s="452"/>
    </row>
    <row r="779" spans="1:7" ht="21" customHeight="1">
      <c r="A779" s="354">
        <v>2110108</v>
      </c>
      <c r="B779" s="345" t="s">
        <v>767</v>
      </c>
      <c r="C779" s="446">
        <v>0</v>
      </c>
      <c r="D779" s="447"/>
      <c r="E779" s="446">
        <v>0</v>
      </c>
      <c r="F779" s="448"/>
      <c r="G779" s="449"/>
    </row>
    <row r="780" spans="1:7" ht="21" customHeight="1">
      <c r="A780" s="354">
        <v>2110199</v>
      </c>
      <c r="B780" s="345" t="s">
        <v>768</v>
      </c>
      <c r="C780" s="446">
        <v>0</v>
      </c>
      <c r="D780" s="447">
        <v>5</v>
      </c>
      <c r="E780" s="446">
        <v>5</v>
      </c>
      <c r="F780" s="448"/>
      <c r="G780" s="449"/>
    </row>
    <row r="781" spans="1:7" ht="21" customHeight="1">
      <c r="A781" s="354">
        <v>21102</v>
      </c>
      <c r="B781" s="344" t="s">
        <v>769</v>
      </c>
      <c r="C781" s="316">
        <f t="shared" ref="C781:E781" si="112">SUM(C782:C784)</f>
        <v>5</v>
      </c>
      <c r="D781" s="316">
        <f t="shared" si="112"/>
        <v>0</v>
      </c>
      <c r="E781" s="316">
        <f t="shared" si="112"/>
        <v>0</v>
      </c>
      <c r="F781" s="444">
        <f>IFERROR(E781/D781,0)*100</f>
        <v>0</v>
      </c>
      <c r="G781" s="445">
        <v>0</v>
      </c>
    </row>
    <row r="782" spans="1:7" s="34" customFormat="1" ht="21" customHeight="1">
      <c r="A782" s="354">
        <v>2110203</v>
      </c>
      <c r="B782" s="345" t="s">
        <v>770</v>
      </c>
      <c r="C782" s="446">
        <v>0</v>
      </c>
      <c r="D782" s="447"/>
      <c r="E782" s="446">
        <v>0</v>
      </c>
      <c r="F782" s="448"/>
      <c r="G782" s="449"/>
    </row>
    <row r="783" spans="1:7" ht="21" customHeight="1">
      <c r="A783" s="354">
        <v>2110204</v>
      </c>
      <c r="B783" s="345" t="s">
        <v>771</v>
      </c>
      <c r="C783" s="446">
        <v>0</v>
      </c>
      <c r="D783" s="447"/>
      <c r="E783" s="446">
        <v>0</v>
      </c>
      <c r="F783" s="448"/>
      <c r="G783" s="449"/>
    </row>
    <row r="784" spans="1:7" s="34" customFormat="1" ht="21" customHeight="1">
      <c r="A784" s="354">
        <v>2110299</v>
      </c>
      <c r="B784" s="345" t="s">
        <v>772</v>
      </c>
      <c r="C784" s="446">
        <v>5</v>
      </c>
      <c r="D784" s="447"/>
      <c r="E784" s="446">
        <v>0</v>
      </c>
      <c r="F784" s="451"/>
      <c r="G784" s="452">
        <v>0</v>
      </c>
    </row>
    <row r="785" spans="1:7" s="34" customFormat="1" ht="21" customHeight="1">
      <c r="A785" s="354">
        <v>21103</v>
      </c>
      <c r="B785" s="344" t="s">
        <v>773</v>
      </c>
      <c r="C785" s="316">
        <f t="shared" ref="C785:E785" si="113">SUM(C786:C793)</f>
        <v>5233</v>
      </c>
      <c r="D785" s="316">
        <f t="shared" si="113"/>
        <v>5073</v>
      </c>
      <c r="E785" s="316">
        <f t="shared" si="113"/>
        <v>4202</v>
      </c>
      <c r="F785" s="444">
        <f>IFERROR(E785/D785,0)*100</f>
        <v>82.8</v>
      </c>
      <c r="G785" s="445">
        <v>97.5</v>
      </c>
    </row>
    <row r="786" spans="1:7" ht="21" customHeight="1">
      <c r="A786" s="354">
        <v>2110301</v>
      </c>
      <c r="B786" s="345" t="s">
        <v>774</v>
      </c>
      <c r="C786" s="446">
        <v>0</v>
      </c>
      <c r="D786" s="447"/>
      <c r="E786" s="446">
        <v>0</v>
      </c>
      <c r="F786" s="451"/>
      <c r="G786" s="452"/>
    </row>
    <row r="787" spans="1:7" ht="21" customHeight="1">
      <c r="A787" s="354">
        <v>2110302</v>
      </c>
      <c r="B787" s="345" t="s">
        <v>775</v>
      </c>
      <c r="C787" s="446">
        <v>5225</v>
      </c>
      <c r="D787" s="447">
        <v>4926</v>
      </c>
      <c r="E787" s="446">
        <v>4199</v>
      </c>
      <c r="F787" s="448"/>
      <c r="G787" s="449">
        <v>97.5</v>
      </c>
    </row>
    <row r="788" spans="1:7" ht="21" customHeight="1">
      <c r="A788" s="354">
        <v>2110303</v>
      </c>
      <c r="B788" s="345" t="s">
        <v>776</v>
      </c>
      <c r="C788" s="446">
        <v>0</v>
      </c>
      <c r="D788" s="447"/>
      <c r="E788" s="446">
        <v>0</v>
      </c>
      <c r="F788" s="451"/>
      <c r="G788" s="452"/>
    </row>
    <row r="789" spans="1:7" ht="21" customHeight="1">
      <c r="A789" s="354">
        <v>2110304</v>
      </c>
      <c r="B789" s="345" t="s">
        <v>777</v>
      </c>
      <c r="C789" s="446">
        <v>0</v>
      </c>
      <c r="D789" s="447"/>
      <c r="E789" s="446">
        <v>0</v>
      </c>
      <c r="F789" s="448"/>
      <c r="G789" s="449"/>
    </row>
    <row r="790" spans="1:7" ht="21" customHeight="1">
      <c r="A790" s="354">
        <v>2110305</v>
      </c>
      <c r="B790" s="345" t="s">
        <v>778</v>
      </c>
      <c r="C790" s="446">
        <v>0</v>
      </c>
      <c r="D790" s="447"/>
      <c r="E790" s="446">
        <v>0</v>
      </c>
      <c r="F790" s="448"/>
      <c r="G790" s="449"/>
    </row>
    <row r="791" spans="1:7" ht="21" customHeight="1">
      <c r="A791" s="354">
        <v>2110306</v>
      </c>
      <c r="B791" s="345" t="s">
        <v>779</v>
      </c>
      <c r="C791" s="446">
        <v>0</v>
      </c>
      <c r="D791" s="447"/>
      <c r="E791" s="446">
        <v>0</v>
      </c>
      <c r="F791" s="448"/>
      <c r="G791" s="449"/>
    </row>
    <row r="792" spans="1:7" ht="21" customHeight="1">
      <c r="A792" s="354">
        <v>2110307</v>
      </c>
      <c r="B792" s="345" t="s">
        <v>780</v>
      </c>
      <c r="C792" s="446">
        <v>0</v>
      </c>
      <c r="D792" s="447">
        <v>144</v>
      </c>
      <c r="E792" s="446">
        <v>0</v>
      </c>
      <c r="F792" s="448"/>
      <c r="G792" s="449"/>
    </row>
    <row r="793" spans="1:7" ht="21" customHeight="1">
      <c r="A793" s="354">
        <v>2110399</v>
      </c>
      <c r="B793" s="345" t="s">
        <v>781</v>
      </c>
      <c r="C793" s="446">
        <v>8</v>
      </c>
      <c r="D793" s="447">
        <v>3</v>
      </c>
      <c r="E793" s="446">
        <v>3</v>
      </c>
      <c r="F793" s="448"/>
      <c r="G793" s="449"/>
    </row>
    <row r="794" spans="1:7" ht="21" customHeight="1">
      <c r="A794" s="354">
        <v>21104</v>
      </c>
      <c r="B794" s="344" t="s">
        <v>782</v>
      </c>
      <c r="C794" s="316">
        <f t="shared" ref="C794:E794" si="114">SUM(C795:C800)</f>
        <v>234</v>
      </c>
      <c r="D794" s="316">
        <f t="shared" si="114"/>
        <v>4516</v>
      </c>
      <c r="E794" s="316">
        <f t="shared" si="114"/>
        <v>3520</v>
      </c>
      <c r="F794" s="444">
        <f>IFERROR(E794/D794,0)*100</f>
        <v>77.900000000000006</v>
      </c>
      <c r="G794" s="445">
        <v>289</v>
      </c>
    </row>
    <row r="795" spans="1:7" ht="21" customHeight="1">
      <c r="A795" s="354">
        <v>2110401</v>
      </c>
      <c r="B795" s="345" t="s">
        <v>783</v>
      </c>
      <c r="C795" s="446">
        <v>0</v>
      </c>
      <c r="D795" s="447">
        <v>735</v>
      </c>
      <c r="E795" s="446">
        <v>735</v>
      </c>
      <c r="F795" s="448"/>
      <c r="G795" s="449"/>
    </row>
    <row r="796" spans="1:7" s="34" customFormat="1" ht="21" customHeight="1">
      <c r="A796" s="354">
        <v>2110402</v>
      </c>
      <c r="B796" s="345" t="s">
        <v>784</v>
      </c>
      <c r="C796" s="446">
        <v>126</v>
      </c>
      <c r="D796" s="447">
        <v>3492</v>
      </c>
      <c r="E796" s="446">
        <v>2500</v>
      </c>
      <c r="F796" s="448"/>
      <c r="G796" s="449"/>
    </row>
    <row r="797" spans="1:7" ht="21" customHeight="1">
      <c r="A797" s="354">
        <v>2110404</v>
      </c>
      <c r="B797" s="345" t="s">
        <v>785</v>
      </c>
      <c r="C797" s="446">
        <v>0</v>
      </c>
      <c r="D797" s="447"/>
      <c r="E797" s="446">
        <v>0</v>
      </c>
      <c r="F797" s="448"/>
      <c r="G797" s="449"/>
    </row>
    <row r="798" spans="1:7" s="34" customFormat="1" ht="21" customHeight="1">
      <c r="A798" s="354">
        <v>2110405</v>
      </c>
      <c r="B798" s="345" t="s">
        <v>786</v>
      </c>
      <c r="C798" s="446">
        <v>0</v>
      </c>
      <c r="D798" s="447"/>
      <c r="E798" s="446">
        <v>0</v>
      </c>
      <c r="F798" s="448"/>
      <c r="G798" s="449"/>
    </row>
    <row r="799" spans="1:7" ht="21" customHeight="1">
      <c r="A799" s="354">
        <v>2110406</v>
      </c>
      <c r="B799" s="345" t="s">
        <v>787</v>
      </c>
      <c r="C799" s="446">
        <v>108</v>
      </c>
      <c r="D799" s="447">
        <v>289</v>
      </c>
      <c r="E799" s="446">
        <v>285</v>
      </c>
      <c r="F799" s="448"/>
      <c r="G799" s="449"/>
    </row>
    <row r="800" spans="1:7" ht="21" customHeight="1">
      <c r="A800" s="354">
        <v>2110499</v>
      </c>
      <c r="B800" s="345" t="s">
        <v>788</v>
      </c>
      <c r="C800" s="446">
        <v>0</v>
      </c>
      <c r="D800" s="447"/>
      <c r="E800" s="446">
        <v>0</v>
      </c>
      <c r="F800" s="448"/>
      <c r="G800" s="449"/>
    </row>
    <row r="801" spans="1:7" s="34" customFormat="1" ht="21" customHeight="1">
      <c r="A801" s="354">
        <v>21105</v>
      </c>
      <c r="B801" s="344" t="s">
        <v>789</v>
      </c>
      <c r="C801" s="316">
        <f t="shared" ref="C801:E801" si="115">SUM(C802:C807)</f>
        <v>32</v>
      </c>
      <c r="D801" s="316">
        <f t="shared" si="115"/>
        <v>359</v>
      </c>
      <c r="E801" s="316">
        <f t="shared" si="115"/>
        <v>359</v>
      </c>
      <c r="F801" s="444">
        <f>IFERROR(E801/D801,0)*100</f>
        <v>100</v>
      </c>
      <c r="G801" s="445">
        <v>289.5</v>
      </c>
    </row>
    <row r="802" spans="1:7" ht="21" customHeight="1">
      <c r="A802" s="354">
        <v>2110501</v>
      </c>
      <c r="B802" s="345" t="s">
        <v>790</v>
      </c>
      <c r="C802" s="446">
        <v>0</v>
      </c>
      <c r="D802" s="447">
        <v>216</v>
      </c>
      <c r="E802" s="446">
        <v>216</v>
      </c>
      <c r="F802" s="448"/>
      <c r="G802" s="449"/>
    </row>
    <row r="803" spans="1:7" s="34" customFormat="1" ht="21" customHeight="1">
      <c r="A803" s="354">
        <v>2110502</v>
      </c>
      <c r="B803" s="345" t="s">
        <v>791</v>
      </c>
      <c r="C803" s="446">
        <v>32</v>
      </c>
      <c r="D803" s="447">
        <v>104</v>
      </c>
      <c r="E803" s="446">
        <v>104</v>
      </c>
      <c r="F803" s="451"/>
      <c r="G803" s="452">
        <v>83.9</v>
      </c>
    </row>
    <row r="804" spans="1:7" ht="21" customHeight="1">
      <c r="A804" s="354">
        <v>2110503</v>
      </c>
      <c r="B804" s="345" t="s">
        <v>792</v>
      </c>
      <c r="C804" s="446">
        <v>0</v>
      </c>
      <c r="D804" s="447">
        <v>39</v>
      </c>
      <c r="E804" s="446">
        <v>39</v>
      </c>
      <c r="F804" s="448"/>
      <c r="G804" s="449"/>
    </row>
    <row r="805" spans="1:7" s="34" customFormat="1" ht="21" customHeight="1">
      <c r="A805" s="354">
        <v>2110506</v>
      </c>
      <c r="B805" s="345" t="s">
        <v>793</v>
      </c>
      <c r="C805" s="446">
        <v>0</v>
      </c>
      <c r="D805" s="447"/>
      <c r="E805" s="446">
        <v>0</v>
      </c>
      <c r="F805" s="451"/>
      <c r="G805" s="452"/>
    </row>
    <row r="806" spans="1:7" ht="21" customHeight="1">
      <c r="A806" s="354">
        <v>2110507</v>
      </c>
      <c r="B806" s="345" t="s">
        <v>794</v>
      </c>
      <c r="C806" s="446">
        <v>0</v>
      </c>
      <c r="D806" s="447"/>
      <c r="E806" s="446">
        <v>0</v>
      </c>
      <c r="F806" s="451"/>
      <c r="G806" s="452"/>
    </row>
    <row r="807" spans="1:7" s="34" customFormat="1" ht="21" customHeight="1">
      <c r="A807" s="354">
        <v>2110599</v>
      </c>
      <c r="B807" s="345" t="s">
        <v>795</v>
      </c>
      <c r="C807" s="446">
        <v>0</v>
      </c>
      <c r="D807" s="447"/>
      <c r="E807" s="446">
        <v>0</v>
      </c>
      <c r="F807" s="448"/>
      <c r="G807" s="449"/>
    </row>
    <row r="808" spans="1:7" s="34" customFormat="1" ht="21" customHeight="1">
      <c r="A808" s="354">
        <v>21107</v>
      </c>
      <c r="B808" s="344" t="s">
        <v>796</v>
      </c>
      <c r="C808" s="316"/>
      <c r="D808" s="316"/>
      <c r="E808" s="316"/>
      <c r="F808" s="444">
        <f>IFERROR(E808/D808,0)*100</f>
        <v>0</v>
      </c>
      <c r="G808" s="445"/>
    </row>
    <row r="809" spans="1:7" ht="21" customHeight="1">
      <c r="A809" s="354">
        <v>2110704</v>
      </c>
      <c r="B809" s="345" t="s">
        <v>797</v>
      </c>
      <c r="C809" s="446">
        <v>0</v>
      </c>
      <c r="D809" s="447"/>
      <c r="E809" s="446">
        <v>0</v>
      </c>
      <c r="F809" s="448"/>
      <c r="G809" s="449"/>
    </row>
    <row r="810" spans="1:7" ht="21" customHeight="1">
      <c r="A810" s="354">
        <v>2110799</v>
      </c>
      <c r="B810" s="345" t="s">
        <v>798</v>
      </c>
      <c r="C810" s="446">
        <v>0</v>
      </c>
      <c r="D810" s="447"/>
      <c r="E810" s="446">
        <v>0</v>
      </c>
      <c r="F810" s="448"/>
      <c r="G810" s="449"/>
    </row>
    <row r="811" spans="1:7" ht="21" customHeight="1">
      <c r="A811" s="354">
        <v>21108</v>
      </c>
      <c r="B811" s="344" t="s">
        <v>799</v>
      </c>
      <c r="C811" s="446">
        <v>0</v>
      </c>
      <c r="D811" s="447"/>
      <c r="E811" s="316"/>
      <c r="F811" s="444">
        <f>IFERROR(E811/D811,0)*100</f>
        <v>0</v>
      </c>
      <c r="G811" s="445"/>
    </row>
    <row r="812" spans="1:7" ht="21" customHeight="1">
      <c r="A812" s="354">
        <v>2110804</v>
      </c>
      <c r="B812" s="345" t="s">
        <v>800</v>
      </c>
      <c r="C812" s="446">
        <v>0</v>
      </c>
      <c r="D812" s="447"/>
      <c r="E812" s="446">
        <v>0</v>
      </c>
      <c r="F812" s="448"/>
      <c r="G812" s="449"/>
    </row>
    <row r="813" spans="1:7" ht="21" customHeight="1">
      <c r="A813" s="354">
        <v>2110899</v>
      </c>
      <c r="B813" s="345" t="s">
        <v>801</v>
      </c>
      <c r="C813" s="446">
        <v>0</v>
      </c>
      <c r="D813" s="447"/>
      <c r="E813" s="446">
        <v>0</v>
      </c>
      <c r="F813" s="451"/>
      <c r="G813" s="452"/>
    </row>
    <row r="814" spans="1:7" ht="21" customHeight="1">
      <c r="A814" s="354">
        <v>21109</v>
      </c>
      <c r="B814" s="344" t="s">
        <v>802</v>
      </c>
      <c r="C814" s="446">
        <v>0</v>
      </c>
      <c r="D814" s="447"/>
      <c r="E814" s="316"/>
      <c r="F814" s="444">
        <f>IFERROR(E814/D814,0)*100</f>
        <v>0</v>
      </c>
      <c r="G814" s="445"/>
    </row>
    <row r="815" spans="1:7" ht="21" customHeight="1">
      <c r="A815" s="354">
        <v>2110901</v>
      </c>
      <c r="B815" s="345" t="s">
        <v>803</v>
      </c>
      <c r="C815" s="446">
        <v>0</v>
      </c>
      <c r="D815" s="447"/>
      <c r="E815" s="446">
        <v>0</v>
      </c>
      <c r="F815" s="448"/>
      <c r="G815" s="449"/>
    </row>
    <row r="816" spans="1:7" ht="21" customHeight="1">
      <c r="A816" s="354">
        <v>21110</v>
      </c>
      <c r="B816" s="344" t="s">
        <v>804</v>
      </c>
      <c r="C816" s="446">
        <v>0</v>
      </c>
      <c r="D816" s="447"/>
      <c r="E816" s="446">
        <v>0</v>
      </c>
      <c r="F816" s="444">
        <f>IFERROR(E816/D816,0)*100</f>
        <v>0</v>
      </c>
      <c r="G816" s="445"/>
    </row>
    <row r="817" spans="1:7" ht="21" customHeight="1">
      <c r="A817" s="354">
        <v>2111001</v>
      </c>
      <c r="B817" s="345" t="s">
        <v>805</v>
      </c>
      <c r="C817" s="446">
        <v>0</v>
      </c>
      <c r="D817" s="447"/>
      <c r="E817" s="446">
        <v>0</v>
      </c>
      <c r="F817" s="448"/>
      <c r="G817" s="449"/>
    </row>
    <row r="818" spans="1:7" ht="21" customHeight="1">
      <c r="A818" s="354">
        <v>21111</v>
      </c>
      <c r="B818" s="344" t="s">
        <v>806</v>
      </c>
      <c r="C818" s="446">
        <v>0</v>
      </c>
      <c r="D818" s="447"/>
      <c r="E818" s="446">
        <v>0</v>
      </c>
      <c r="F818" s="444">
        <f>IFERROR(E818/D818,0)*100</f>
        <v>0</v>
      </c>
      <c r="G818" s="445"/>
    </row>
    <row r="819" spans="1:7" ht="21" customHeight="1">
      <c r="A819" s="354">
        <v>2111101</v>
      </c>
      <c r="B819" s="345" t="s">
        <v>807</v>
      </c>
      <c r="C819" s="446">
        <v>0</v>
      </c>
      <c r="D819" s="447"/>
      <c r="E819" s="446">
        <v>0</v>
      </c>
      <c r="F819" s="448"/>
      <c r="G819" s="449"/>
    </row>
    <row r="820" spans="1:7" ht="21" customHeight="1">
      <c r="A820" s="354">
        <v>2111102</v>
      </c>
      <c r="B820" s="345" t="s">
        <v>808</v>
      </c>
      <c r="C820" s="446">
        <v>0</v>
      </c>
      <c r="D820" s="447"/>
      <c r="E820" s="446">
        <v>0</v>
      </c>
      <c r="F820" s="451"/>
      <c r="G820" s="452"/>
    </row>
    <row r="821" spans="1:7" ht="21" customHeight="1">
      <c r="A821" s="354">
        <v>2111103</v>
      </c>
      <c r="B821" s="345" t="s">
        <v>809</v>
      </c>
      <c r="C821" s="446">
        <v>0</v>
      </c>
      <c r="D821" s="447"/>
      <c r="E821" s="446">
        <v>0</v>
      </c>
      <c r="F821" s="448"/>
      <c r="G821" s="449"/>
    </row>
    <row r="822" spans="1:7" ht="21" customHeight="1">
      <c r="A822" s="354">
        <v>2111104</v>
      </c>
      <c r="B822" s="345" t="s">
        <v>810</v>
      </c>
      <c r="C822" s="446">
        <v>0</v>
      </c>
      <c r="D822" s="447"/>
      <c r="E822" s="446">
        <v>0</v>
      </c>
      <c r="F822" s="451"/>
      <c r="G822" s="452"/>
    </row>
    <row r="823" spans="1:7" ht="21" customHeight="1">
      <c r="A823" s="354">
        <v>2111199</v>
      </c>
      <c r="B823" s="345" t="s">
        <v>811</v>
      </c>
      <c r="C823" s="446">
        <v>0</v>
      </c>
      <c r="D823" s="447"/>
      <c r="E823" s="446">
        <v>0</v>
      </c>
      <c r="F823" s="451"/>
      <c r="G823" s="452"/>
    </row>
    <row r="824" spans="1:7" ht="21" customHeight="1">
      <c r="A824" s="354">
        <v>21112</v>
      </c>
      <c r="B824" s="344" t="s">
        <v>812</v>
      </c>
      <c r="C824" s="446">
        <v>0</v>
      </c>
      <c r="D824" s="447"/>
      <c r="E824" s="446">
        <v>0</v>
      </c>
      <c r="F824" s="444">
        <f>IFERROR(E824/D824,0)*100</f>
        <v>0</v>
      </c>
      <c r="G824" s="445"/>
    </row>
    <row r="825" spans="1:7" ht="21" customHeight="1">
      <c r="A825" s="354">
        <v>2111201</v>
      </c>
      <c r="B825" s="345" t="s">
        <v>813</v>
      </c>
      <c r="C825" s="446">
        <v>0</v>
      </c>
      <c r="D825" s="447"/>
      <c r="E825" s="446">
        <v>0</v>
      </c>
      <c r="F825" s="448"/>
      <c r="G825" s="449"/>
    </row>
    <row r="826" spans="1:7" ht="21" customHeight="1">
      <c r="A826" s="354">
        <v>21113</v>
      </c>
      <c r="B826" s="344" t="s">
        <v>814</v>
      </c>
      <c r="C826" s="446">
        <v>0</v>
      </c>
      <c r="D826" s="447"/>
      <c r="E826" s="446">
        <v>0</v>
      </c>
      <c r="F826" s="444">
        <f>IFERROR(E826/D826,0)*100</f>
        <v>0</v>
      </c>
      <c r="G826" s="445"/>
    </row>
    <row r="827" spans="1:7" ht="21" customHeight="1">
      <c r="A827" s="354">
        <v>2111301</v>
      </c>
      <c r="B827" s="345" t="s">
        <v>815</v>
      </c>
      <c r="C827" s="446">
        <v>0</v>
      </c>
      <c r="D827" s="447"/>
      <c r="E827" s="446">
        <v>0</v>
      </c>
      <c r="F827" s="448"/>
      <c r="G827" s="449"/>
    </row>
    <row r="828" spans="1:7" ht="21" customHeight="1">
      <c r="A828" s="354">
        <v>21114</v>
      </c>
      <c r="B828" s="344" t="s">
        <v>816</v>
      </c>
      <c r="C828" s="446">
        <v>0</v>
      </c>
      <c r="D828" s="447"/>
      <c r="E828" s="446">
        <v>0</v>
      </c>
      <c r="F828" s="444">
        <f>IFERROR(E828/D828,0)*100</f>
        <v>0</v>
      </c>
      <c r="G828" s="445"/>
    </row>
    <row r="829" spans="1:7" ht="21" customHeight="1">
      <c r="A829" s="354">
        <v>2111401</v>
      </c>
      <c r="B829" s="345" t="s">
        <v>211</v>
      </c>
      <c r="C829" s="446">
        <v>0</v>
      </c>
      <c r="D829" s="447"/>
      <c r="E829" s="446">
        <v>0</v>
      </c>
      <c r="F829" s="448"/>
      <c r="G829" s="449"/>
    </row>
    <row r="830" spans="1:7" ht="21" customHeight="1">
      <c r="A830" s="354">
        <v>2111402</v>
      </c>
      <c r="B830" s="345" t="s">
        <v>212</v>
      </c>
      <c r="C830" s="446">
        <v>0</v>
      </c>
      <c r="D830" s="447"/>
      <c r="E830" s="446">
        <v>0</v>
      </c>
      <c r="F830" s="448"/>
      <c r="G830" s="449"/>
    </row>
    <row r="831" spans="1:7" ht="21" customHeight="1">
      <c r="A831" s="354">
        <v>2111403</v>
      </c>
      <c r="B831" s="345" t="s">
        <v>213</v>
      </c>
      <c r="C831" s="446">
        <v>0</v>
      </c>
      <c r="D831" s="447"/>
      <c r="E831" s="446">
        <v>0</v>
      </c>
      <c r="F831" s="448"/>
      <c r="G831" s="449"/>
    </row>
    <row r="832" spans="1:7" ht="21" customHeight="1">
      <c r="A832" s="354">
        <v>2111406</v>
      </c>
      <c r="B832" s="345" t="s">
        <v>817</v>
      </c>
      <c r="C832" s="446">
        <v>0</v>
      </c>
      <c r="D832" s="447"/>
      <c r="E832" s="446">
        <v>0</v>
      </c>
      <c r="F832" s="448"/>
      <c r="G832" s="449"/>
    </row>
    <row r="833" spans="1:7" ht="21" customHeight="1">
      <c r="A833" s="354">
        <v>2111407</v>
      </c>
      <c r="B833" s="345" t="s">
        <v>818</v>
      </c>
      <c r="C833" s="446">
        <v>0</v>
      </c>
      <c r="D833" s="447"/>
      <c r="E833" s="446">
        <v>0</v>
      </c>
      <c r="F833" s="448"/>
      <c r="G833" s="449"/>
    </row>
    <row r="834" spans="1:7" s="34" customFormat="1" ht="21" customHeight="1">
      <c r="A834" s="354">
        <v>2111408</v>
      </c>
      <c r="B834" s="345" t="s">
        <v>819</v>
      </c>
      <c r="C834" s="446">
        <v>0</v>
      </c>
      <c r="D834" s="447"/>
      <c r="E834" s="446">
        <v>0</v>
      </c>
      <c r="F834" s="448"/>
      <c r="G834" s="449"/>
    </row>
    <row r="835" spans="1:7" ht="21" customHeight="1">
      <c r="A835" s="354">
        <v>2111411</v>
      </c>
      <c r="B835" s="345" t="s">
        <v>251</v>
      </c>
      <c r="C835" s="446">
        <v>0</v>
      </c>
      <c r="D835" s="447"/>
      <c r="E835" s="446">
        <v>0</v>
      </c>
      <c r="F835" s="448"/>
      <c r="G835" s="449"/>
    </row>
    <row r="836" spans="1:7" ht="21" customHeight="1">
      <c r="A836" s="354">
        <v>2111413</v>
      </c>
      <c r="B836" s="345" t="s">
        <v>820</v>
      </c>
      <c r="C836" s="446">
        <v>0</v>
      </c>
      <c r="D836" s="447"/>
      <c r="E836" s="446">
        <v>0</v>
      </c>
      <c r="F836" s="448"/>
      <c r="G836" s="449"/>
    </row>
    <row r="837" spans="1:7" ht="21" customHeight="1">
      <c r="A837" s="354">
        <v>2111450</v>
      </c>
      <c r="B837" s="345" t="s">
        <v>220</v>
      </c>
      <c r="C837" s="446">
        <v>0</v>
      </c>
      <c r="D837" s="447"/>
      <c r="E837" s="446">
        <v>0</v>
      </c>
      <c r="F837" s="448"/>
      <c r="G837" s="449"/>
    </row>
    <row r="838" spans="1:7" ht="21" customHeight="1">
      <c r="A838" s="354">
        <v>2111499</v>
      </c>
      <c r="B838" s="345" t="s">
        <v>821</v>
      </c>
      <c r="C838" s="446">
        <v>0</v>
      </c>
      <c r="D838" s="447"/>
      <c r="E838" s="446">
        <v>0</v>
      </c>
      <c r="F838" s="448"/>
      <c r="G838" s="449"/>
    </row>
    <row r="839" spans="1:7" ht="21" customHeight="1">
      <c r="A839" s="354">
        <v>21199</v>
      </c>
      <c r="B839" s="344" t="s">
        <v>822</v>
      </c>
      <c r="C839" s="316">
        <f t="shared" ref="C839:E839" si="116">SUM(C840)</f>
        <v>26</v>
      </c>
      <c r="D839" s="316">
        <f t="shared" si="116"/>
        <v>0</v>
      </c>
      <c r="E839" s="316">
        <f t="shared" si="116"/>
        <v>0</v>
      </c>
      <c r="F839" s="444">
        <f>IFERROR(E839/D839,0)*100</f>
        <v>0</v>
      </c>
      <c r="G839" s="445">
        <v>0</v>
      </c>
    </row>
    <row r="840" spans="1:7" ht="21" customHeight="1">
      <c r="A840" s="354">
        <v>2119999</v>
      </c>
      <c r="B840" s="345" t="s">
        <v>823</v>
      </c>
      <c r="C840" s="446">
        <v>26</v>
      </c>
      <c r="D840" s="447">
        <v>0</v>
      </c>
      <c r="E840" s="446">
        <v>0</v>
      </c>
      <c r="F840" s="448"/>
      <c r="G840" s="449">
        <v>0</v>
      </c>
    </row>
    <row r="841" spans="1:7" ht="21" customHeight="1">
      <c r="A841" s="354">
        <v>212</v>
      </c>
      <c r="B841" s="344" t="s">
        <v>138</v>
      </c>
      <c r="C841" s="314">
        <f t="shared" ref="C841:E841" si="117">C842+C853+C855+C858+C860+C862</f>
        <v>6970</v>
      </c>
      <c r="D841" s="314">
        <f t="shared" si="117"/>
        <v>22600</v>
      </c>
      <c r="E841" s="314">
        <f t="shared" si="117"/>
        <v>19651</v>
      </c>
      <c r="F841" s="444">
        <f t="shared" ref="F841:F842" si="118">IFERROR(E841/D841,0)*100</f>
        <v>87</v>
      </c>
      <c r="G841" s="445">
        <v>278.7</v>
      </c>
    </row>
    <row r="842" spans="1:7" ht="21" customHeight="1">
      <c r="A842" s="354">
        <v>21201</v>
      </c>
      <c r="B842" s="344" t="s">
        <v>824</v>
      </c>
      <c r="C842" s="314">
        <f t="shared" ref="C842:E842" si="119">SUM(C843:C852)</f>
        <v>2893</v>
      </c>
      <c r="D842" s="314">
        <f t="shared" si="119"/>
        <v>2588</v>
      </c>
      <c r="E842" s="314">
        <f t="shared" si="119"/>
        <v>2419</v>
      </c>
      <c r="F842" s="444">
        <f t="shared" si="118"/>
        <v>93.5</v>
      </c>
      <c r="G842" s="445">
        <v>78.5</v>
      </c>
    </row>
    <row r="843" spans="1:7" ht="21" customHeight="1">
      <c r="A843" s="354">
        <v>2120101</v>
      </c>
      <c r="B843" s="345" t="s">
        <v>211</v>
      </c>
      <c r="C843" s="446">
        <v>1024</v>
      </c>
      <c r="D843" s="447">
        <v>1047</v>
      </c>
      <c r="E843" s="446">
        <v>1019</v>
      </c>
      <c r="F843" s="448"/>
      <c r="G843" s="449"/>
    </row>
    <row r="844" spans="1:7" ht="21" customHeight="1">
      <c r="A844" s="354">
        <v>2120102</v>
      </c>
      <c r="B844" s="345" t="s">
        <v>212</v>
      </c>
      <c r="C844" s="446">
        <v>64</v>
      </c>
      <c r="D844" s="447">
        <v>66</v>
      </c>
      <c r="E844" s="446">
        <v>64</v>
      </c>
      <c r="F844" s="448"/>
      <c r="G844" s="449"/>
    </row>
    <row r="845" spans="1:7" ht="21" customHeight="1">
      <c r="A845" s="354">
        <v>2120103</v>
      </c>
      <c r="B845" s="345" t="s">
        <v>213</v>
      </c>
      <c r="C845" s="446">
        <v>782</v>
      </c>
      <c r="D845" s="447">
        <v>615</v>
      </c>
      <c r="E845" s="446">
        <v>615</v>
      </c>
      <c r="F845" s="448"/>
      <c r="G845" s="449"/>
    </row>
    <row r="846" spans="1:7" ht="21" customHeight="1">
      <c r="A846" s="354">
        <v>2120104</v>
      </c>
      <c r="B846" s="345" t="s">
        <v>825</v>
      </c>
      <c r="C846" s="446">
        <v>807</v>
      </c>
      <c r="D846" s="447">
        <v>677</v>
      </c>
      <c r="E846" s="446">
        <v>543</v>
      </c>
      <c r="F846" s="448"/>
      <c r="G846" s="449"/>
    </row>
    <row r="847" spans="1:7" ht="21" customHeight="1">
      <c r="A847" s="354">
        <v>2120105</v>
      </c>
      <c r="B847" s="345" t="s">
        <v>826</v>
      </c>
      <c r="C847" s="446">
        <v>0</v>
      </c>
      <c r="D847" s="447"/>
      <c r="E847" s="446">
        <v>0</v>
      </c>
      <c r="F847" s="448"/>
      <c r="G847" s="449"/>
    </row>
    <row r="848" spans="1:7" ht="21" customHeight="1">
      <c r="A848" s="354">
        <v>2120106</v>
      </c>
      <c r="B848" s="345" t="s">
        <v>827</v>
      </c>
      <c r="C848" s="446">
        <v>0</v>
      </c>
      <c r="D848" s="447"/>
      <c r="E848" s="446">
        <v>0</v>
      </c>
      <c r="F848" s="448"/>
      <c r="G848" s="449"/>
    </row>
    <row r="849" spans="1:7" ht="21" customHeight="1">
      <c r="A849" s="354">
        <v>2120107</v>
      </c>
      <c r="B849" s="345" t="s">
        <v>828</v>
      </c>
      <c r="C849" s="446">
        <v>0</v>
      </c>
      <c r="D849" s="447"/>
      <c r="E849" s="446">
        <v>0</v>
      </c>
      <c r="F849" s="451"/>
      <c r="G849" s="452"/>
    </row>
    <row r="850" spans="1:7" ht="21" customHeight="1">
      <c r="A850" s="354">
        <v>2120109</v>
      </c>
      <c r="B850" s="345" t="s">
        <v>829</v>
      </c>
      <c r="C850" s="446">
        <v>100</v>
      </c>
      <c r="D850" s="447">
        <v>150</v>
      </c>
      <c r="E850" s="446">
        <v>145</v>
      </c>
      <c r="F850" s="448"/>
      <c r="G850" s="449"/>
    </row>
    <row r="851" spans="1:7" ht="21" customHeight="1">
      <c r="A851" s="354">
        <v>2120110</v>
      </c>
      <c r="B851" s="345" t="s">
        <v>830</v>
      </c>
      <c r="C851" s="446">
        <v>0</v>
      </c>
      <c r="D851" s="447"/>
      <c r="E851" s="446">
        <v>0</v>
      </c>
      <c r="F851" s="448"/>
      <c r="G851" s="449"/>
    </row>
    <row r="852" spans="1:7" ht="21" customHeight="1">
      <c r="A852" s="354">
        <v>2120199</v>
      </c>
      <c r="B852" s="345" t="s">
        <v>831</v>
      </c>
      <c r="C852" s="446">
        <v>116</v>
      </c>
      <c r="D852" s="447">
        <v>33</v>
      </c>
      <c r="E852" s="446">
        <v>33</v>
      </c>
      <c r="F852" s="448"/>
      <c r="G852" s="449"/>
    </row>
    <row r="853" spans="1:7" ht="21" customHeight="1">
      <c r="A853" s="354">
        <v>21202</v>
      </c>
      <c r="B853" s="344" t="s">
        <v>832</v>
      </c>
      <c r="C853" s="316">
        <f t="shared" ref="C853:E853" si="120">SUM(C854)</f>
        <v>2493</v>
      </c>
      <c r="D853" s="316">
        <f t="shared" si="120"/>
        <v>1946</v>
      </c>
      <c r="E853" s="316">
        <f t="shared" si="120"/>
        <v>1798</v>
      </c>
      <c r="F853" s="444">
        <f>IFERROR(E853/D853,0)*100</f>
        <v>92.4</v>
      </c>
      <c r="G853" s="445">
        <v>75</v>
      </c>
    </row>
    <row r="854" spans="1:7" ht="21" customHeight="1">
      <c r="A854" s="354">
        <v>2120201</v>
      </c>
      <c r="B854" s="345" t="s">
        <v>833</v>
      </c>
      <c r="C854" s="446">
        <v>2493</v>
      </c>
      <c r="D854" s="447">
        <v>1946</v>
      </c>
      <c r="E854" s="446">
        <v>1798</v>
      </c>
      <c r="F854" s="448"/>
      <c r="G854" s="449"/>
    </row>
    <row r="855" spans="1:7" ht="21" customHeight="1">
      <c r="A855" s="354">
        <v>21203</v>
      </c>
      <c r="B855" s="344" t="s">
        <v>834</v>
      </c>
      <c r="C855" s="316">
        <f t="shared" ref="C855:E855" si="121">SUM(C856:C857)</f>
        <v>121</v>
      </c>
      <c r="D855" s="316">
        <f t="shared" si="121"/>
        <v>13232</v>
      </c>
      <c r="E855" s="316">
        <f t="shared" si="121"/>
        <v>10917</v>
      </c>
      <c r="F855" s="444">
        <f>IFERROR(E855/D855,0)*100</f>
        <v>82.5</v>
      </c>
      <c r="G855" s="445">
        <v>5223.3999999999996</v>
      </c>
    </row>
    <row r="856" spans="1:7" ht="21" customHeight="1">
      <c r="A856" s="354">
        <v>2120303</v>
      </c>
      <c r="B856" s="345" t="s">
        <v>835</v>
      </c>
      <c r="C856" s="446">
        <v>0</v>
      </c>
      <c r="D856" s="447">
        <v>334</v>
      </c>
      <c r="E856" s="446">
        <v>300</v>
      </c>
      <c r="F856" s="448"/>
      <c r="G856" s="449"/>
    </row>
    <row r="857" spans="1:7" ht="21" customHeight="1">
      <c r="A857" s="354">
        <v>2120399</v>
      </c>
      <c r="B857" s="345" t="s">
        <v>836</v>
      </c>
      <c r="C857" s="446">
        <v>121</v>
      </c>
      <c r="D857" s="447">
        <v>12898</v>
      </c>
      <c r="E857" s="446">
        <v>10617</v>
      </c>
      <c r="F857" s="448"/>
      <c r="G857" s="449"/>
    </row>
    <row r="858" spans="1:7" ht="21" customHeight="1">
      <c r="A858" s="354">
        <v>21205</v>
      </c>
      <c r="B858" s="344" t="s">
        <v>837</v>
      </c>
      <c r="C858" s="316">
        <f t="shared" ref="C858:E858" si="122">SUM(C859)</f>
        <v>1079</v>
      </c>
      <c r="D858" s="316">
        <f t="shared" si="122"/>
        <v>956</v>
      </c>
      <c r="E858" s="316">
        <f t="shared" si="122"/>
        <v>680</v>
      </c>
      <c r="F858" s="444">
        <f>IFERROR(E858/D858,0)*100</f>
        <v>71.099999999999994</v>
      </c>
      <c r="G858" s="445">
        <v>67.099999999999994</v>
      </c>
    </row>
    <row r="859" spans="1:7" s="34" customFormat="1" ht="21" customHeight="1">
      <c r="A859" s="354">
        <v>2120501</v>
      </c>
      <c r="B859" s="345" t="s">
        <v>838</v>
      </c>
      <c r="C859" s="446">
        <v>1079</v>
      </c>
      <c r="D859" s="447">
        <v>956</v>
      </c>
      <c r="E859" s="446">
        <v>680</v>
      </c>
      <c r="F859" s="449"/>
      <c r="G859" s="449"/>
    </row>
    <row r="860" spans="1:7" ht="21" customHeight="1">
      <c r="A860" s="354">
        <v>21206</v>
      </c>
      <c r="B860" s="344" t="s">
        <v>839</v>
      </c>
      <c r="C860" s="316">
        <f t="shared" ref="C860:E860" si="123">SUM(C861)</f>
        <v>9</v>
      </c>
      <c r="D860" s="316">
        <f t="shared" si="123"/>
        <v>19</v>
      </c>
      <c r="E860" s="316">
        <f t="shared" si="123"/>
        <v>19</v>
      </c>
      <c r="F860" s="444">
        <f>IFERROR(E860/D860,0)*100</f>
        <v>100</v>
      </c>
      <c r="G860" s="445">
        <v>100</v>
      </c>
    </row>
    <row r="861" spans="1:7" ht="21" customHeight="1">
      <c r="A861" s="354">
        <v>2120601</v>
      </c>
      <c r="B861" s="345" t="s">
        <v>840</v>
      </c>
      <c r="C861" s="446">
        <v>9</v>
      </c>
      <c r="D861" s="447">
        <v>19</v>
      </c>
      <c r="E861" s="446">
        <v>19</v>
      </c>
      <c r="F861" s="448"/>
      <c r="G861" s="449"/>
    </row>
    <row r="862" spans="1:7" ht="21" customHeight="1">
      <c r="A862" s="354">
        <v>21299</v>
      </c>
      <c r="B862" s="344" t="s">
        <v>841</v>
      </c>
      <c r="C862" s="316">
        <f t="shared" ref="C862:E862" si="124">SUM(C863)</f>
        <v>375</v>
      </c>
      <c r="D862" s="316">
        <f t="shared" si="124"/>
        <v>3859</v>
      </c>
      <c r="E862" s="316">
        <f t="shared" si="124"/>
        <v>3818</v>
      </c>
      <c r="F862" s="444">
        <f>IFERROR(E862/D862,0)*100</f>
        <v>98.9</v>
      </c>
      <c r="G862" s="445">
        <v>1160.5</v>
      </c>
    </row>
    <row r="863" spans="1:7" ht="21" customHeight="1">
      <c r="A863" s="354">
        <v>2129999</v>
      </c>
      <c r="B863" s="345" t="s">
        <v>842</v>
      </c>
      <c r="C863" s="446">
        <v>375</v>
      </c>
      <c r="D863" s="447">
        <v>3859</v>
      </c>
      <c r="E863" s="446">
        <v>3818</v>
      </c>
      <c r="F863" s="448"/>
      <c r="G863" s="449"/>
    </row>
    <row r="864" spans="1:7" ht="21" customHeight="1">
      <c r="A864" s="354">
        <v>213</v>
      </c>
      <c r="B864" s="344" t="s">
        <v>139</v>
      </c>
      <c r="C864" s="314">
        <f t="shared" ref="C864:E864" si="125">C865+C891+C914+C942+C953+C960+C966+C969</f>
        <v>84033</v>
      </c>
      <c r="D864" s="314">
        <f t="shared" si="125"/>
        <v>139831</v>
      </c>
      <c r="E864" s="314">
        <f t="shared" si="125"/>
        <v>132659</v>
      </c>
      <c r="F864" s="444">
        <f t="shared" ref="F864:F865" si="126">IFERROR(E864/D864,0)*100</f>
        <v>94.9</v>
      </c>
      <c r="G864" s="445">
        <v>107.5</v>
      </c>
    </row>
    <row r="865" spans="1:7" ht="21" customHeight="1">
      <c r="A865" s="354">
        <v>21301</v>
      </c>
      <c r="B865" s="344" t="s">
        <v>843</v>
      </c>
      <c r="C865" s="316">
        <f t="shared" ref="C865:E865" si="127">SUM(C866:C890)</f>
        <v>30952</v>
      </c>
      <c r="D865" s="316">
        <f t="shared" si="127"/>
        <v>42130</v>
      </c>
      <c r="E865" s="316">
        <f t="shared" si="127"/>
        <v>40244</v>
      </c>
      <c r="F865" s="444">
        <f t="shared" si="126"/>
        <v>95.5</v>
      </c>
      <c r="G865" s="445">
        <v>118.7</v>
      </c>
    </row>
    <row r="866" spans="1:7" ht="21" customHeight="1">
      <c r="A866" s="354">
        <v>2130101</v>
      </c>
      <c r="B866" s="345" t="s">
        <v>211</v>
      </c>
      <c r="C866" s="446">
        <v>3268</v>
      </c>
      <c r="D866" s="447">
        <v>1949</v>
      </c>
      <c r="E866" s="446">
        <v>1914</v>
      </c>
      <c r="F866" s="448"/>
      <c r="G866" s="449"/>
    </row>
    <row r="867" spans="1:7" ht="21" customHeight="1">
      <c r="A867" s="354">
        <v>2130102</v>
      </c>
      <c r="B867" s="345" t="s">
        <v>212</v>
      </c>
      <c r="C867" s="446">
        <v>0</v>
      </c>
      <c r="D867" s="447"/>
      <c r="E867" s="446">
        <v>0</v>
      </c>
      <c r="F867" s="448"/>
      <c r="G867" s="449"/>
    </row>
    <row r="868" spans="1:7" ht="21" customHeight="1">
      <c r="A868" s="354">
        <v>2130103</v>
      </c>
      <c r="B868" s="345" t="s">
        <v>213</v>
      </c>
      <c r="C868" s="446">
        <v>0</v>
      </c>
      <c r="D868" s="447"/>
      <c r="E868" s="446">
        <v>0</v>
      </c>
      <c r="F868" s="448"/>
      <c r="G868" s="449"/>
    </row>
    <row r="869" spans="1:7" ht="21" customHeight="1">
      <c r="A869" s="354">
        <v>2130104</v>
      </c>
      <c r="B869" s="345" t="s">
        <v>220</v>
      </c>
      <c r="C869" s="446">
        <v>2742</v>
      </c>
      <c r="D869" s="447">
        <v>2281</v>
      </c>
      <c r="E869" s="446">
        <v>2281</v>
      </c>
      <c r="F869" s="448"/>
      <c r="G869" s="449"/>
    </row>
    <row r="870" spans="1:7" ht="21" customHeight="1">
      <c r="A870" s="354">
        <v>2130105</v>
      </c>
      <c r="B870" s="345" t="s">
        <v>844</v>
      </c>
      <c r="C870" s="446">
        <v>0</v>
      </c>
      <c r="D870" s="447"/>
      <c r="E870" s="446">
        <v>0</v>
      </c>
      <c r="F870" s="448"/>
      <c r="G870" s="449"/>
    </row>
    <row r="871" spans="1:7" ht="21" customHeight="1">
      <c r="A871" s="354">
        <v>2130106</v>
      </c>
      <c r="B871" s="345" t="s">
        <v>845</v>
      </c>
      <c r="C871" s="446">
        <v>178</v>
      </c>
      <c r="D871" s="447">
        <v>607</v>
      </c>
      <c r="E871" s="446">
        <v>606</v>
      </c>
      <c r="F871" s="449"/>
      <c r="G871" s="449"/>
    </row>
    <row r="872" spans="1:7" ht="21" customHeight="1">
      <c r="A872" s="354">
        <v>2130108</v>
      </c>
      <c r="B872" s="345" t="s">
        <v>846</v>
      </c>
      <c r="C872" s="446">
        <v>360</v>
      </c>
      <c r="D872" s="447">
        <v>474</v>
      </c>
      <c r="E872" s="446">
        <v>471</v>
      </c>
      <c r="F872" s="448"/>
      <c r="G872" s="449"/>
    </row>
    <row r="873" spans="1:7" ht="21" customHeight="1">
      <c r="A873" s="354">
        <v>2130109</v>
      </c>
      <c r="B873" s="345" t="s">
        <v>847</v>
      </c>
      <c r="C873" s="446">
        <v>20</v>
      </c>
      <c r="D873" s="447">
        <v>20</v>
      </c>
      <c r="E873" s="446">
        <v>0</v>
      </c>
      <c r="F873" s="448"/>
      <c r="G873" s="449"/>
    </row>
    <row r="874" spans="1:7" ht="21" customHeight="1">
      <c r="A874" s="354">
        <v>2130110</v>
      </c>
      <c r="B874" s="345" t="s">
        <v>848</v>
      </c>
      <c r="C874" s="446">
        <v>10</v>
      </c>
      <c r="D874" s="447">
        <v>25</v>
      </c>
      <c r="E874" s="446">
        <v>25</v>
      </c>
      <c r="F874" s="451"/>
      <c r="G874" s="452"/>
    </row>
    <row r="875" spans="1:7" ht="21" customHeight="1">
      <c r="A875" s="354">
        <v>2130111</v>
      </c>
      <c r="B875" s="345" t="s">
        <v>849</v>
      </c>
      <c r="C875" s="446">
        <v>0</v>
      </c>
      <c r="D875" s="447"/>
      <c r="E875" s="446">
        <v>0</v>
      </c>
      <c r="F875" s="448"/>
      <c r="G875" s="449"/>
    </row>
    <row r="876" spans="1:7" ht="21" customHeight="1">
      <c r="A876" s="354">
        <v>2130112</v>
      </c>
      <c r="B876" s="345" t="s">
        <v>850</v>
      </c>
      <c r="C876" s="446">
        <v>0</v>
      </c>
      <c r="D876" s="447"/>
      <c r="E876" s="446">
        <v>0</v>
      </c>
      <c r="F876" s="448"/>
      <c r="G876" s="449"/>
    </row>
    <row r="877" spans="1:7" ht="21" customHeight="1">
      <c r="A877" s="354">
        <v>2130114</v>
      </c>
      <c r="B877" s="345" t="s">
        <v>851</v>
      </c>
      <c r="C877" s="446">
        <v>0</v>
      </c>
      <c r="D877" s="447"/>
      <c r="E877" s="446">
        <v>0</v>
      </c>
      <c r="F877" s="448"/>
      <c r="G877" s="449"/>
    </row>
    <row r="878" spans="1:7" ht="21" customHeight="1">
      <c r="A878" s="354">
        <v>2130119</v>
      </c>
      <c r="B878" s="345" t="s">
        <v>852</v>
      </c>
      <c r="C878" s="446">
        <v>121</v>
      </c>
      <c r="D878" s="447">
        <v>90</v>
      </c>
      <c r="E878" s="446">
        <v>71</v>
      </c>
      <c r="F878" s="449"/>
      <c r="G878" s="449"/>
    </row>
    <row r="879" spans="1:7" ht="21" customHeight="1">
      <c r="A879" s="354">
        <v>2130120</v>
      </c>
      <c r="B879" s="345" t="s">
        <v>853</v>
      </c>
      <c r="C879" s="446">
        <v>6712</v>
      </c>
      <c r="D879" s="447"/>
      <c r="E879" s="446">
        <v>0</v>
      </c>
      <c r="F879" s="448"/>
      <c r="G879" s="449"/>
    </row>
    <row r="880" spans="1:7" ht="21" customHeight="1">
      <c r="A880" s="354">
        <v>2130121</v>
      </c>
      <c r="B880" s="345" t="s">
        <v>854</v>
      </c>
      <c r="C880" s="446">
        <v>0</v>
      </c>
      <c r="D880" s="447"/>
      <c r="E880" s="446">
        <v>0</v>
      </c>
      <c r="F880" s="448"/>
      <c r="G880" s="449"/>
    </row>
    <row r="881" spans="1:7" ht="21" customHeight="1">
      <c r="A881" s="354">
        <v>2130122</v>
      </c>
      <c r="B881" s="345" t="s">
        <v>855</v>
      </c>
      <c r="C881" s="446">
        <v>6198</v>
      </c>
      <c r="D881" s="447">
        <v>13003</v>
      </c>
      <c r="E881" s="446">
        <v>12715</v>
      </c>
      <c r="F881" s="448"/>
      <c r="G881" s="449"/>
    </row>
    <row r="882" spans="1:7" ht="21" customHeight="1">
      <c r="A882" s="354">
        <v>2130124</v>
      </c>
      <c r="B882" s="345" t="s">
        <v>856</v>
      </c>
      <c r="C882" s="446">
        <v>0</v>
      </c>
      <c r="D882" s="447">
        <v>1297</v>
      </c>
      <c r="E882" s="446">
        <v>1297</v>
      </c>
      <c r="F882" s="448"/>
      <c r="G882" s="449"/>
    </row>
    <row r="883" spans="1:7" ht="21" customHeight="1">
      <c r="A883" s="354">
        <v>2130125</v>
      </c>
      <c r="B883" s="345" t="s">
        <v>857</v>
      </c>
      <c r="C883" s="446">
        <v>0</v>
      </c>
      <c r="D883" s="447"/>
      <c r="E883" s="446">
        <v>0</v>
      </c>
      <c r="F883" s="448"/>
      <c r="G883" s="449"/>
    </row>
    <row r="884" spans="1:7" ht="21" customHeight="1">
      <c r="A884" s="354">
        <v>2130126</v>
      </c>
      <c r="B884" s="345" t="s">
        <v>858</v>
      </c>
      <c r="C884" s="446">
        <v>350</v>
      </c>
      <c r="D884" s="447">
        <v>498</v>
      </c>
      <c r="E884" s="446">
        <v>353</v>
      </c>
      <c r="F884" s="448"/>
      <c r="G884" s="449"/>
    </row>
    <row r="885" spans="1:7" ht="21" customHeight="1">
      <c r="A885" s="354">
        <v>2130135</v>
      </c>
      <c r="B885" s="345" t="s">
        <v>859</v>
      </c>
      <c r="C885" s="446">
        <v>90</v>
      </c>
      <c r="D885" s="447">
        <v>568</v>
      </c>
      <c r="E885" s="446">
        <v>568</v>
      </c>
      <c r="F885" s="448"/>
      <c r="G885" s="449"/>
    </row>
    <row r="886" spans="1:7" ht="21" customHeight="1">
      <c r="A886" s="354">
        <v>2130142</v>
      </c>
      <c r="B886" s="345" t="s">
        <v>860</v>
      </c>
      <c r="C886" s="446">
        <v>0</v>
      </c>
      <c r="D886" s="447"/>
      <c r="E886" s="446">
        <v>0</v>
      </c>
      <c r="F886" s="448"/>
      <c r="G886" s="449"/>
    </row>
    <row r="887" spans="1:7" s="34" customFormat="1" ht="21" customHeight="1">
      <c r="A887" s="354">
        <v>2130148</v>
      </c>
      <c r="B887" s="345" t="s">
        <v>861</v>
      </c>
      <c r="C887" s="446">
        <v>0</v>
      </c>
      <c r="D887" s="447"/>
      <c r="E887" s="446">
        <v>0</v>
      </c>
      <c r="F887" s="448"/>
      <c r="G887" s="449"/>
    </row>
    <row r="888" spans="1:7" ht="21" customHeight="1">
      <c r="A888" s="354">
        <v>2130152</v>
      </c>
      <c r="B888" s="345" t="s">
        <v>862</v>
      </c>
      <c r="C888" s="446">
        <v>0</v>
      </c>
      <c r="D888" s="447"/>
      <c r="E888" s="446">
        <v>0</v>
      </c>
      <c r="F888" s="448"/>
      <c r="G888" s="449"/>
    </row>
    <row r="889" spans="1:7" ht="21" customHeight="1">
      <c r="A889" s="354">
        <v>2130153</v>
      </c>
      <c r="B889" s="345" t="s">
        <v>863</v>
      </c>
      <c r="C889" s="446">
        <v>1461</v>
      </c>
      <c r="D889" s="447">
        <v>6639</v>
      </c>
      <c r="E889" s="446">
        <v>6639</v>
      </c>
      <c r="F889" s="448"/>
      <c r="G889" s="449"/>
    </row>
    <row r="890" spans="1:7" ht="21" customHeight="1">
      <c r="A890" s="354">
        <v>2130199</v>
      </c>
      <c r="B890" s="345" t="s">
        <v>864</v>
      </c>
      <c r="C890" s="446">
        <v>9442</v>
      </c>
      <c r="D890" s="447">
        <v>14679</v>
      </c>
      <c r="E890" s="446">
        <f>13304</f>
        <v>13304</v>
      </c>
      <c r="F890" s="448"/>
      <c r="G890" s="449"/>
    </row>
    <row r="891" spans="1:7" ht="21" customHeight="1">
      <c r="A891" s="354">
        <v>21302</v>
      </c>
      <c r="B891" s="344" t="s">
        <v>865</v>
      </c>
      <c r="C891" s="316">
        <f t="shared" ref="C891:E891" si="128">SUM(C892:C913)</f>
        <v>3943</v>
      </c>
      <c r="D891" s="316">
        <f t="shared" si="128"/>
        <v>4794</v>
      </c>
      <c r="E891" s="316">
        <f t="shared" si="128"/>
        <v>4352</v>
      </c>
      <c r="F891" s="444">
        <f>IFERROR(E891/D891,0)*100</f>
        <v>90.8</v>
      </c>
      <c r="G891" s="445">
        <v>54.9</v>
      </c>
    </row>
    <row r="892" spans="1:7" ht="21" customHeight="1">
      <c r="A892" s="354">
        <v>2130201</v>
      </c>
      <c r="B892" s="345" t="s">
        <v>211</v>
      </c>
      <c r="C892" s="446">
        <v>298</v>
      </c>
      <c r="D892" s="447">
        <v>419</v>
      </c>
      <c r="E892" s="446">
        <v>419</v>
      </c>
      <c r="F892" s="448"/>
      <c r="G892" s="449"/>
    </row>
    <row r="893" spans="1:7" ht="21" customHeight="1">
      <c r="A893" s="354">
        <v>2130202</v>
      </c>
      <c r="B893" s="345" t="s">
        <v>212</v>
      </c>
      <c r="C893" s="446">
        <v>0</v>
      </c>
      <c r="D893" s="447"/>
      <c r="E893" s="446">
        <v>0</v>
      </c>
      <c r="F893" s="448"/>
      <c r="G893" s="449"/>
    </row>
    <row r="894" spans="1:7" ht="21" customHeight="1">
      <c r="A894" s="354">
        <v>2130203</v>
      </c>
      <c r="B894" s="345" t="s">
        <v>213</v>
      </c>
      <c r="C894" s="446">
        <v>0</v>
      </c>
      <c r="D894" s="447"/>
      <c r="E894" s="446">
        <v>0</v>
      </c>
      <c r="F894" s="448"/>
      <c r="G894" s="449"/>
    </row>
    <row r="895" spans="1:7" ht="21" customHeight="1">
      <c r="A895" s="354">
        <v>2130204</v>
      </c>
      <c r="B895" s="345" t="s">
        <v>866</v>
      </c>
      <c r="C895" s="446">
        <v>818</v>
      </c>
      <c r="D895" s="447">
        <v>681</v>
      </c>
      <c r="E895" s="446">
        <v>679</v>
      </c>
      <c r="F895" s="448"/>
      <c r="G895" s="449"/>
    </row>
    <row r="896" spans="1:7" ht="21" customHeight="1">
      <c r="A896" s="354">
        <v>2130205</v>
      </c>
      <c r="B896" s="345" t="s">
        <v>867</v>
      </c>
      <c r="C896" s="446">
        <v>2312</v>
      </c>
      <c r="D896" s="447">
        <v>0</v>
      </c>
      <c r="E896" s="446">
        <v>0</v>
      </c>
      <c r="F896" s="448"/>
      <c r="G896" s="449"/>
    </row>
    <row r="897" spans="1:7" ht="21" customHeight="1">
      <c r="A897" s="354">
        <v>2130206</v>
      </c>
      <c r="B897" s="345" t="s">
        <v>868</v>
      </c>
      <c r="C897" s="446">
        <v>0</v>
      </c>
      <c r="D897" s="447">
        <v>865</v>
      </c>
      <c r="E897" s="446">
        <v>865</v>
      </c>
      <c r="F897" s="448"/>
      <c r="G897" s="449"/>
    </row>
    <row r="898" spans="1:7" s="34" customFormat="1" ht="21" customHeight="1">
      <c r="A898" s="354">
        <v>2130207</v>
      </c>
      <c r="B898" s="345" t="s">
        <v>869</v>
      </c>
      <c r="C898" s="446">
        <v>0</v>
      </c>
      <c r="D898" s="447"/>
      <c r="E898" s="446">
        <v>0</v>
      </c>
      <c r="F898" s="448"/>
      <c r="G898" s="449"/>
    </row>
    <row r="899" spans="1:7" ht="21" customHeight="1">
      <c r="A899" s="354">
        <v>2130209</v>
      </c>
      <c r="B899" s="345" t="s">
        <v>870</v>
      </c>
      <c r="C899" s="446">
        <v>31</v>
      </c>
      <c r="D899" s="447">
        <v>165</v>
      </c>
      <c r="E899" s="446">
        <v>165</v>
      </c>
      <c r="F899" s="448"/>
      <c r="G899" s="449"/>
    </row>
    <row r="900" spans="1:7" ht="21" customHeight="1">
      <c r="A900" s="354">
        <v>2130211</v>
      </c>
      <c r="B900" s="345" t="s">
        <v>871</v>
      </c>
      <c r="C900" s="446">
        <v>6</v>
      </c>
      <c r="D900" s="447">
        <v>6</v>
      </c>
      <c r="E900" s="446">
        <v>6</v>
      </c>
      <c r="F900" s="448"/>
      <c r="G900" s="449"/>
    </row>
    <row r="901" spans="1:7" ht="21" customHeight="1">
      <c r="A901" s="354">
        <v>2130212</v>
      </c>
      <c r="B901" s="345" t="s">
        <v>872</v>
      </c>
      <c r="C901" s="446">
        <v>0</v>
      </c>
      <c r="D901" s="447"/>
      <c r="E901" s="446">
        <v>0</v>
      </c>
      <c r="F901" s="448"/>
      <c r="G901" s="449"/>
    </row>
    <row r="902" spans="1:7" ht="21" customHeight="1">
      <c r="A902" s="354">
        <v>2130213</v>
      </c>
      <c r="B902" s="345" t="s">
        <v>873</v>
      </c>
      <c r="C902" s="446">
        <v>0</v>
      </c>
      <c r="D902" s="447"/>
      <c r="E902" s="446">
        <v>0</v>
      </c>
      <c r="F902" s="451"/>
      <c r="G902" s="452"/>
    </row>
    <row r="903" spans="1:7" ht="21" customHeight="1">
      <c r="A903" s="354">
        <v>2130217</v>
      </c>
      <c r="B903" s="345" t="s">
        <v>874</v>
      </c>
      <c r="C903" s="446">
        <v>0</v>
      </c>
      <c r="D903" s="447"/>
      <c r="E903" s="446">
        <v>0</v>
      </c>
      <c r="F903" s="448"/>
      <c r="G903" s="449"/>
    </row>
    <row r="904" spans="1:7" ht="21" customHeight="1">
      <c r="A904" s="354">
        <v>2130220</v>
      </c>
      <c r="B904" s="345" t="s">
        <v>875</v>
      </c>
      <c r="C904" s="446">
        <v>0</v>
      </c>
      <c r="D904" s="447"/>
      <c r="E904" s="446">
        <v>0</v>
      </c>
      <c r="F904" s="448"/>
      <c r="G904" s="449"/>
    </row>
    <row r="905" spans="1:7" s="34" customFormat="1" ht="21" customHeight="1">
      <c r="A905" s="354">
        <v>2130221</v>
      </c>
      <c r="B905" s="345" t="s">
        <v>876</v>
      </c>
      <c r="C905" s="446">
        <v>400</v>
      </c>
      <c r="D905" s="447">
        <v>404</v>
      </c>
      <c r="E905" s="446">
        <v>61</v>
      </c>
      <c r="F905" s="448"/>
      <c r="G905" s="449"/>
    </row>
    <row r="906" spans="1:7" ht="21" customHeight="1">
      <c r="A906" s="354">
        <v>2130223</v>
      </c>
      <c r="B906" s="345" t="s">
        <v>877</v>
      </c>
      <c r="C906" s="446">
        <v>0</v>
      </c>
      <c r="D906" s="447"/>
      <c r="E906" s="446">
        <v>0</v>
      </c>
      <c r="F906" s="448"/>
      <c r="G906" s="449"/>
    </row>
    <row r="907" spans="1:7" ht="21" customHeight="1">
      <c r="A907" s="354">
        <v>2130226</v>
      </c>
      <c r="B907" s="345" t="s">
        <v>878</v>
      </c>
      <c r="C907" s="446">
        <v>0</v>
      </c>
      <c r="D907" s="447"/>
      <c r="E907" s="446">
        <v>0</v>
      </c>
      <c r="F907" s="448"/>
      <c r="G907" s="449"/>
    </row>
    <row r="908" spans="1:7" ht="21" customHeight="1">
      <c r="A908" s="354">
        <v>2130227</v>
      </c>
      <c r="B908" s="345" t="s">
        <v>879</v>
      </c>
      <c r="C908" s="446">
        <v>38</v>
      </c>
      <c r="D908" s="447">
        <v>0</v>
      </c>
      <c r="E908" s="446">
        <v>0</v>
      </c>
      <c r="F908" s="448"/>
      <c r="G908" s="449"/>
    </row>
    <row r="909" spans="1:7" ht="21" customHeight="1">
      <c r="A909" s="354">
        <v>2130234</v>
      </c>
      <c r="B909" s="345" t="s">
        <v>880</v>
      </c>
      <c r="C909" s="446">
        <v>40</v>
      </c>
      <c r="D909" s="447">
        <v>141</v>
      </c>
      <c r="E909" s="446">
        <v>112</v>
      </c>
      <c r="F909" s="448"/>
      <c r="G909" s="449"/>
    </row>
    <row r="910" spans="1:7" ht="21" customHeight="1">
      <c r="A910" s="354">
        <v>2130236</v>
      </c>
      <c r="B910" s="345" t="s">
        <v>881</v>
      </c>
      <c r="C910" s="446">
        <v>0</v>
      </c>
      <c r="D910" s="447"/>
      <c r="E910" s="446">
        <v>0</v>
      </c>
      <c r="F910" s="448"/>
      <c r="G910" s="449"/>
    </row>
    <row r="911" spans="1:7" ht="21" customHeight="1">
      <c r="A911" s="354">
        <v>2130237</v>
      </c>
      <c r="B911" s="345" t="s">
        <v>850</v>
      </c>
      <c r="C911" s="446">
        <v>0</v>
      </c>
      <c r="D911" s="447">
        <v>14</v>
      </c>
      <c r="E911" s="446">
        <v>14</v>
      </c>
      <c r="F911" s="448"/>
      <c r="G911" s="449"/>
    </row>
    <row r="912" spans="1:7" s="34" customFormat="1" ht="21" customHeight="1">
      <c r="A912" s="354">
        <v>2130238</v>
      </c>
      <c r="B912" s="345" t="s">
        <v>882</v>
      </c>
      <c r="C912" s="446">
        <v>0</v>
      </c>
      <c r="D912" s="447">
        <v>1482</v>
      </c>
      <c r="E912" s="446">
        <v>1482</v>
      </c>
      <c r="F912" s="448"/>
      <c r="G912" s="449"/>
    </row>
    <row r="913" spans="1:7" ht="21" customHeight="1">
      <c r="A913" s="354">
        <v>2130299</v>
      </c>
      <c r="B913" s="345" t="s">
        <v>883</v>
      </c>
      <c r="C913" s="446">
        <v>0</v>
      </c>
      <c r="D913" s="447">
        <v>617</v>
      </c>
      <c r="E913" s="446">
        <v>549</v>
      </c>
      <c r="F913" s="448"/>
      <c r="G913" s="449"/>
    </row>
    <row r="914" spans="1:7" ht="21" customHeight="1">
      <c r="A914" s="354">
        <v>21303</v>
      </c>
      <c r="B914" s="344" t="s">
        <v>884</v>
      </c>
      <c r="C914" s="316">
        <f t="shared" ref="C914:E914" si="129">SUM(C915:C941)</f>
        <v>6456</v>
      </c>
      <c r="D914" s="316">
        <f t="shared" si="129"/>
        <v>40630</v>
      </c>
      <c r="E914" s="316">
        <f t="shared" si="129"/>
        <v>37824</v>
      </c>
      <c r="F914" s="444">
        <f>IFERROR(E914/D914,0)*100</f>
        <v>93.1</v>
      </c>
      <c r="G914" s="445">
        <v>158.4</v>
      </c>
    </row>
    <row r="915" spans="1:7" s="34" customFormat="1" ht="21" customHeight="1">
      <c r="A915" s="354">
        <v>2130301</v>
      </c>
      <c r="B915" s="345" t="s">
        <v>211</v>
      </c>
      <c r="C915" s="446">
        <v>553</v>
      </c>
      <c r="D915" s="447">
        <v>630</v>
      </c>
      <c r="E915" s="446">
        <v>630</v>
      </c>
      <c r="F915" s="448"/>
      <c r="G915" s="449"/>
    </row>
    <row r="916" spans="1:7" ht="21" customHeight="1">
      <c r="A916" s="354">
        <v>2130302</v>
      </c>
      <c r="B916" s="345" t="s">
        <v>212</v>
      </c>
      <c r="C916" s="446">
        <v>92</v>
      </c>
      <c r="D916" s="447">
        <v>12</v>
      </c>
      <c r="E916" s="446">
        <v>12</v>
      </c>
      <c r="F916" s="448"/>
      <c r="G916" s="449"/>
    </row>
    <row r="917" spans="1:7" ht="21" customHeight="1">
      <c r="A917" s="354">
        <v>2130303</v>
      </c>
      <c r="B917" s="345" t="s">
        <v>326</v>
      </c>
      <c r="C917" s="446">
        <v>0</v>
      </c>
      <c r="D917" s="447"/>
      <c r="E917" s="446">
        <v>0</v>
      </c>
      <c r="F917" s="448"/>
      <c r="G917" s="449"/>
    </row>
    <row r="918" spans="1:7" s="34" customFormat="1" ht="21" customHeight="1">
      <c r="A918" s="354">
        <v>2130304</v>
      </c>
      <c r="B918" s="345" t="s">
        <v>885</v>
      </c>
      <c r="C918" s="446">
        <v>1784</v>
      </c>
      <c r="D918" s="447">
        <v>1232</v>
      </c>
      <c r="E918" s="446">
        <v>1030</v>
      </c>
      <c r="F918" s="448"/>
      <c r="G918" s="449"/>
    </row>
    <row r="919" spans="1:7" s="34" customFormat="1" ht="21" customHeight="1">
      <c r="A919" s="354">
        <v>2130305</v>
      </c>
      <c r="B919" s="345" t="s">
        <v>886</v>
      </c>
      <c r="C919" s="446">
        <v>716</v>
      </c>
      <c r="D919" s="447">
        <v>31712</v>
      </c>
      <c r="E919" s="446">
        <v>29455</v>
      </c>
      <c r="F919" s="448"/>
      <c r="G919" s="449"/>
    </row>
    <row r="920" spans="1:7" ht="21" customHeight="1">
      <c r="A920" s="354">
        <v>2130306</v>
      </c>
      <c r="B920" s="345" t="s">
        <v>887</v>
      </c>
      <c r="C920" s="446">
        <v>1291</v>
      </c>
      <c r="D920" s="447">
        <v>1374</v>
      </c>
      <c r="E920" s="446">
        <v>1228</v>
      </c>
      <c r="F920" s="448"/>
      <c r="G920" s="449"/>
    </row>
    <row r="921" spans="1:7" ht="21" customHeight="1">
      <c r="A921" s="354">
        <v>2130307</v>
      </c>
      <c r="B921" s="345" t="s">
        <v>888</v>
      </c>
      <c r="C921" s="446">
        <v>0</v>
      </c>
      <c r="D921" s="447"/>
      <c r="E921" s="446">
        <v>0</v>
      </c>
      <c r="F921" s="451"/>
      <c r="G921" s="452"/>
    </row>
    <row r="922" spans="1:7" ht="21" customHeight="1">
      <c r="A922" s="354">
        <v>2130308</v>
      </c>
      <c r="B922" s="345" t="s">
        <v>889</v>
      </c>
      <c r="C922" s="446">
        <v>100</v>
      </c>
      <c r="D922" s="447">
        <v>527</v>
      </c>
      <c r="E922" s="446">
        <v>527</v>
      </c>
      <c r="F922" s="448"/>
      <c r="G922" s="449"/>
    </row>
    <row r="923" spans="1:7" ht="21" customHeight="1">
      <c r="A923" s="354">
        <v>2130309</v>
      </c>
      <c r="B923" s="345" t="s">
        <v>890</v>
      </c>
      <c r="C923" s="446">
        <v>0</v>
      </c>
      <c r="D923" s="447"/>
      <c r="E923" s="446">
        <v>0</v>
      </c>
      <c r="F923" s="448"/>
      <c r="G923" s="449"/>
    </row>
    <row r="924" spans="1:7" ht="21" customHeight="1">
      <c r="A924" s="354">
        <v>2130310</v>
      </c>
      <c r="B924" s="345" t="s">
        <v>891</v>
      </c>
      <c r="C924" s="446">
        <v>6</v>
      </c>
      <c r="D924" s="447">
        <v>1056</v>
      </c>
      <c r="E924" s="446">
        <v>1056</v>
      </c>
      <c r="F924" s="448"/>
      <c r="G924" s="449"/>
    </row>
    <row r="925" spans="1:7" ht="21" customHeight="1">
      <c r="A925" s="354">
        <v>2130311</v>
      </c>
      <c r="B925" s="345" t="s">
        <v>892</v>
      </c>
      <c r="C925" s="446">
        <v>1050</v>
      </c>
      <c r="D925" s="447">
        <v>3</v>
      </c>
      <c r="E925" s="446">
        <v>3</v>
      </c>
      <c r="F925" s="448"/>
      <c r="G925" s="449"/>
    </row>
    <row r="926" spans="1:7" ht="21" customHeight="1">
      <c r="A926" s="354">
        <v>2130312</v>
      </c>
      <c r="B926" s="345" t="s">
        <v>893</v>
      </c>
      <c r="C926" s="446">
        <v>5</v>
      </c>
      <c r="D926" s="447"/>
      <c r="E926" s="446">
        <v>0</v>
      </c>
      <c r="F926" s="448"/>
      <c r="G926" s="449"/>
    </row>
    <row r="927" spans="1:7" ht="21" customHeight="1">
      <c r="A927" s="354">
        <v>2130313</v>
      </c>
      <c r="B927" s="345" t="s">
        <v>894</v>
      </c>
      <c r="C927" s="446">
        <v>0</v>
      </c>
      <c r="D927" s="447">
        <v>5</v>
      </c>
      <c r="E927" s="446">
        <v>5</v>
      </c>
      <c r="F927" s="448"/>
      <c r="G927" s="449"/>
    </row>
    <row r="928" spans="1:7" ht="21" customHeight="1">
      <c r="A928" s="354">
        <v>2130314</v>
      </c>
      <c r="B928" s="345" t="s">
        <v>895</v>
      </c>
      <c r="C928" s="446">
        <v>58</v>
      </c>
      <c r="D928" s="447">
        <v>1120</v>
      </c>
      <c r="E928" s="446">
        <v>973</v>
      </c>
      <c r="F928" s="451"/>
      <c r="G928" s="452"/>
    </row>
    <row r="929" spans="1:7" ht="21" customHeight="1">
      <c r="A929" s="354">
        <v>2130315</v>
      </c>
      <c r="B929" s="345" t="s">
        <v>896</v>
      </c>
      <c r="C929" s="446">
        <v>340</v>
      </c>
      <c r="D929" s="447">
        <v>296</v>
      </c>
      <c r="E929" s="446">
        <v>245</v>
      </c>
      <c r="F929" s="448"/>
      <c r="G929" s="449"/>
    </row>
    <row r="930" spans="1:7" ht="21" customHeight="1">
      <c r="A930" s="354">
        <v>2130316</v>
      </c>
      <c r="B930" s="345" t="s">
        <v>897</v>
      </c>
      <c r="C930" s="446">
        <v>18</v>
      </c>
      <c r="D930" s="447">
        <v>1572</v>
      </c>
      <c r="E930" s="446">
        <v>1569</v>
      </c>
      <c r="F930" s="448"/>
      <c r="G930" s="449"/>
    </row>
    <row r="931" spans="1:7" ht="21" customHeight="1">
      <c r="A931" s="354">
        <v>2130317</v>
      </c>
      <c r="B931" s="345" t="s">
        <v>898</v>
      </c>
      <c r="C931" s="446">
        <v>0</v>
      </c>
      <c r="D931" s="447"/>
      <c r="E931" s="446">
        <v>0</v>
      </c>
      <c r="F931" s="451"/>
      <c r="G931" s="452"/>
    </row>
    <row r="932" spans="1:7" ht="21" customHeight="1">
      <c r="A932" s="354">
        <v>2130318</v>
      </c>
      <c r="B932" s="345" t="s">
        <v>899</v>
      </c>
      <c r="C932" s="446">
        <v>0</v>
      </c>
      <c r="D932" s="447"/>
      <c r="E932" s="446">
        <v>0</v>
      </c>
      <c r="F932" s="448"/>
      <c r="G932" s="449"/>
    </row>
    <row r="933" spans="1:7" ht="21" customHeight="1">
      <c r="A933" s="354">
        <v>2130319</v>
      </c>
      <c r="B933" s="345" t="s">
        <v>900</v>
      </c>
      <c r="C933" s="446">
        <v>14</v>
      </c>
      <c r="D933" s="447">
        <v>14</v>
      </c>
      <c r="E933" s="446">
        <v>14</v>
      </c>
      <c r="F933" s="448"/>
      <c r="G933" s="449"/>
    </row>
    <row r="934" spans="1:7" ht="21" customHeight="1">
      <c r="A934" s="354">
        <v>2130321</v>
      </c>
      <c r="B934" s="345" t="s">
        <v>901</v>
      </c>
      <c r="C934" s="446">
        <v>0</v>
      </c>
      <c r="D934" s="447">
        <v>338</v>
      </c>
      <c r="E934" s="446">
        <v>338</v>
      </c>
      <c r="F934" s="451"/>
      <c r="G934" s="452"/>
    </row>
    <row r="935" spans="1:7" ht="21" customHeight="1">
      <c r="A935" s="354">
        <v>2130322</v>
      </c>
      <c r="B935" s="345" t="s">
        <v>902</v>
      </c>
      <c r="C935" s="446">
        <v>0</v>
      </c>
      <c r="D935" s="447"/>
      <c r="E935" s="446">
        <v>0</v>
      </c>
      <c r="F935" s="451"/>
      <c r="G935" s="452"/>
    </row>
    <row r="936" spans="1:7" ht="21" customHeight="1">
      <c r="A936" s="354">
        <v>2130333</v>
      </c>
      <c r="B936" s="345" t="s">
        <v>877</v>
      </c>
      <c r="C936" s="446">
        <v>0</v>
      </c>
      <c r="D936" s="447"/>
      <c r="E936" s="446">
        <v>0</v>
      </c>
      <c r="F936" s="448"/>
      <c r="G936" s="449"/>
    </row>
    <row r="937" spans="1:7" ht="21" customHeight="1">
      <c r="A937" s="354">
        <v>2130334</v>
      </c>
      <c r="B937" s="345" t="s">
        <v>903</v>
      </c>
      <c r="C937" s="446">
        <v>0</v>
      </c>
      <c r="D937" s="447"/>
      <c r="E937" s="446">
        <v>0</v>
      </c>
      <c r="F937" s="448"/>
      <c r="G937" s="449"/>
    </row>
    <row r="938" spans="1:7" ht="21" customHeight="1">
      <c r="A938" s="354">
        <v>2130335</v>
      </c>
      <c r="B938" s="345" t="s">
        <v>904</v>
      </c>
      <c r="C938" s="446">
        <v>0</v>
      </c>
      <c r="D938" s="447">
        <v>210</v>
      </c>
      <c r="E938" s="446">
        <v>210</v>
      </c>
      <c r="F938" s="448"/>
      <c r="G938" s="449"/>
    </row>
    <row r="939" spans="1:7" ht="21" customHeight="1">
      <c r="A939" s="354">
        <v>2130336</v>
      </c>
      <c r="B939" s="345" t="s">
        <v>905</v>
      </c>
      <c r="C939" s="446">
        <v>0</v>
      </c>
      <c r="D939" s="447"/>
      <c r="E939" s="446">
        <v>0</v>
      </c>
      <c r="F939" s="448"/>
      <c r="G939" s="449"/>
    </row>
    <row r="940" spans="1:7" ht="21" customHeight="1">
      <c r="A940" s="354">
        <v>2130337</v>
      </c>
      <c r="B940" s="345" t="s">
        <v>906</v>
      </c>
      <c r="C940" s="446">
        <v>0</v>
      </c>
      <c r="D940" s="447"/>
      <c r="E940" s="446">
        <v>0</v>
      </c>
      <c r="F940" s="448"/>
      <c r="G940" s="449"/>
    </row>
    <row r="941" spans="1:7" ht="21" customHeight="1">
      <c r="A941" s="354">
        <v>2130399</v>
      </c>
      <c r="B941" s="345" t="s">
        <v>907</v>
      </c>
      <c r="C941" s="446">
        <v>429</v>
      </c>
      <c r="D941" s="447">
        <v>529</v>
      </c>
      <c r="E941" s="446">
        <v>529</v>
      </c>
      <c r="F941" s="448"/>
      <c r="G941" s="449"/>
    </row>
    <row r="942" spans="1:7" s="34" customFormat="1" ht="21" customHeight="1">
      <c r="A942" s="354">
        <v>21305</v>
      </c>
      <c r="B942" s="344" t="s">
        <v>908</v>
      </c>
      <c r="C942" s="316">
        <f t="shared" ref="C942:E942" si="130">SUM(C943:C952)</f>
        <v>28749</v>
      </c>
      <c r="D942" s="316">
        <f t="shared" si="130"/>
        <v>38012</v>
      </c>
      <c r="E942" s="316">
        <f t="shared" si="130"/>
        <v>36870</v>
      </c>
      <c r="F942" s="444">
        <f>IFERROR(E942/D942,0)*100</f>
        <v>97</v>
      </c>
      <c r="G942" s="445">
        <v>109.7</v>
      </c>
    </row>
    <row r="943" spans="1:7" ht="21" customHeight="1">
      <c r="A943" s="354">
        <v>2130501</v>
      </c>
      <c r="B943" s="345" t="s">
        <v>211</v>
      </c>
      <c r="C943" s="446">
        <v>245</v>
      </c>
      <c r="D943" s="447">
        <v>194</v>
      </c>
      <c r="E943" s="446">
        <v>159</v>
      </c>
      <c r="F943" s="448"/>
      <c r="G943" s="449"/>
    </row>
    <row r="944" spans="1:7" ht="21" customHeight="1">
      <c r="A944" s="354">
        <v>2130502</v>
      </c>
      <c r="B944" s="345" t="s">
        <v>212</v>
      </c>
      <c r="C944" s="446">
        <v>0</v>
      </c>
      <c r="D944" s="447"/>
      <c r="E944" s="446">
        <v>0</v>
      </c>
      <c r="F944" s="448"/>
      <c r="G944" s="449"/>
    </row>
    <row r="945" spans="1:7" ht="21" customHeight="1">
      <c r="A945" s="354">
        <v>2130503</v>
      </c>
      <c r="B945" s="345" t="s">
        <v>213</v>
      </c>
      <c r="C945" s="446">
        <v>0</v>
      </c>
      <c r="D945" s="447"/>
      <c r="E945" s="446">
        <v>0</v>
      </c>
      <c r="F945" s="448"/>
      <c r="G945" s="449"/>
    </row>
    <row r="946" spans="1:7" ht="21" customHeight="1">
      <c r="A946" s="354">
        <v>2130504</v>
      </c>
      <c r="B946" s="345" t="s">
        <v>909</v>
      </c>
      <c r="C946" s="446">
        <v>17699</v>
      </c>
      <c r="D946" s="447">
        <v>2390</v>
      </c>
      <c r="E946" s="446">
        <v>2243</v>
      </c>
      <c r="F946" s="448"/>
      <c r="G946" s="449"/>
    </row>
    <row r="947" spans="1:7" ht="21" customHeight="1">
      <c r="A947" s="354">
        <v>2130505</v>
      </c>
      <c r="B947" s="345" t="s">
        <v>910</v>
      </c>
      <c r="C947" s="446">
        <v>653</v>
      </c>
      <c r="D947" s="447">
        <v>19570</v>
      </c>
      <c r="E947" s="446">
        <v>19018</v>
      </c>
      <c r="F947" s="448"/>
      <c r="G947" s="449"/>
    </row>
    <row r="948" spans="1:7" ht="21" customHeight="1">
      <c r="A948" s="354">
        <v>2130506</v>
      </c>
      <c r="B948" s="345" t="s">
        <v>911</v>
      </c>
      <c r="C948" s="446">
        <v>3387</v>
      </c>
      <c r="D948" s="447">
        <v>605</v>
      </c>
      <c r="E948" s="446">
        <v>597</v>
      </c>
      <c r="F948" s="448"/>
      <c r="G948" s="449"/>
    </row>
    <row r="949" spans="1:7" ht="21" customHeight="1">
      <c r="A949" s="354">
        <v>2130507</v>
      </c>
      <c r="B949" s="345" t="s">
        <v>912</v>
      </c>
      <c r="C949" s="446">
        <v>500</v>
      </c>
      <c r="D949" s="447">
        <v>600</v>
      </c>
      <c r="E949" s="446">
        <v>600</v>
      </c>
      <c r="F949" s="448"/>
      <c r="G949" s="449"/>
    </row>
    <row r="950" spans="1:7" ht="21" customHeight="1">
      <c r="A950" s="354">
        <v>2130508</v>
      </c>
      <c r="B950" s="345" t="s">
        <v>913</v>
      </c>
      <c r="C950" s="446">
        <v>0</v>
      </c>
      <c r="D950" s="447"/>
      <c r="E950" s="446">
        <v>0</v>
      </c>
      <c r="F950" s="448"/>
      <c r="G950" s="449"/>
    </row>
    <row r="951" spans="1:7" ht="21" customHeight="1">
      <c r="A951" s="354">
        <v>2130550</v>
      </c>
      <c r="B951" s="345" t="s">
        <v>220</v>
      </c>
      <c r="C951" s="446">
        <v>63</v>
      </c>
      <c r="D951" s="447">
        <v>85</v>
      </c>
      <c r="E951" s="446">
        <v>81</v>
      </c>
      <c r="F951" s="448"/>
      <c r="G951" s="449"/>
    </row>
    <row r="952" spans="1:7" s="34" customFormat="1" ht="21" customHeight="1">
      <c r="A952" s="354">
        <v>2130599</v>
      </c>
      <c r="B952" s="345" t="s">
        <v>914</v>
      </c>
      <c r="C952" s="446">
        <v>6202</v>
      </c>
      <c r="D952" s="447">
        <v>14568</v>
      </c>
      <c r="E952" s="446">
        <v>14172</v>
      </c>
      <c r="F952" s="448"/>
      <c r="G952" s="449"/>
    </row>
    <row r="953" spans="1:7" ht="21" customHeight="1">
      <c r="A953" s="354">
        <v>21307</v>
      </c>
      <c r="B953" s="344" t="s">
        <v>915</v>
      </c>
      <c r="C953" s="316">
        <f t="shared" ref="C953:E953" si="131">SUM(C954:C959)</f>
        <v>10129</v>
      </c>
      <c r="D953" s="316">
        <f t="shared" si="131"/>
        <v>9110</v>
      </c>
      <c r="E953" s="316">
        <f t="shared" si="131"/>
        <v>8944</v>
      </c>
      <c r="F953" s="444">
        <f>IFERROR(E953/D953,0)*100</f>
        <v>98.2</v>
      </c>
      <c r="G953" s="445">
        <v>103.9</v>
      </c>
    </row>
    <row r="954" spans="1:7" ht="21" customHeight="1">
      <c r="A954" s="354">
        <v>2130701</v>
      </c>
      <c r="B954" s="345" t="s">
        <v>916</v>
      </c>
      <c r="C954" s="446">
        <v>0</v>
      </c>
      <c r="D954" s="447"/>
      <c r="E954" s="446">
        <v>0</v>
      </c>
      <c r="F954" s="448"/>
      <c r="G954" s="449"/>
    </row>
    <row r="955" spans="1:7" ht="21" customHeight="1">
      <c r="A955" s="354">
        <v>2130704</v>
      </c>
      <c r="B955" s="345" t="s">
        <v>917</v>
      </c>
      <c r="C955" s="446">
        <v>0</v>
      </c>
      <c r="D955" s="447"/>
      <c r="E955" s="446">
        <v>0</v>
      </c>
      <c r="F955" s="448"/>
      <c r="G955" s="449"/>
    </row>
    <row r="956" spans="1:7" ht="21" customHeight="1">
      <c r="A956" s="354">
        <v>2130705</v>
      </c>
      <c r="B956" s="345" t="s">
        <v>918</v>
      </c>
      <c r="C956" s="446">
        <v>5516</v>
      </c>
      <c r="D956" s="447">
        <v>5960</v>
      </c>
      <c r="E956" s="446">
        <v>5892</v>
      </c>
      <c r="F956" s="448"/>
      <c r="G956" s="449"/>
    </row>
    <row r="957" spans="1:7" ht="21" customHeight="1">
      <c r="A957" s="354">
        <v>2130706</v>
      </c>
      <c r="B957" s="345" t="s">
        <v>919</v>
      </c>
      <c r="C957" s="446">
        <v>781</v>
      </c>
      <c r="D957" s="447">
        <v>46</v>
      </c>
      <c r="E957" s="446">
        <v>36</v>
      </c>
      <c r="F957" s="448"/>
      <c r="G957" s="449"/>
    </row>
    <row r="958" spans="1:7" ht="21" customHeight="1">
      <c r="A958" s="354">
        <v>2130707</v>
      </c>
      <c r="B958" s="345" t="s">
        <v>920</v>
      </c>
      <c r="C958" s="446">
        <v>3832</v>
      </c>
      <c r="D958" s="447">
        <v>2467</v>
      </c>
      <c r="E958" s="446">
        <v>2379</v>
      </c>
      <c r="F958" s="451"/>
      <c r="G958" s="452"/>
    </row>
    <row r="959" spans="1:7" ht="21" customHeight="1">
      <c r="A959" s="354">
        <v>2130799</v>
      </c>
      <c r="B959" s="345" t="s">
        <v>921</v>
      </c>
      <c r="C959" s="446">
        <v>0</v>
      </c>
      <c r="D959" s="447">
        <v>637</v>
      </c>
      <c r="E959" s="446">
        <v>637</v>
      </c>
      <c r="F959" s="448"/>
      <c r="G959" s="449"/>
    </row>
    <row r="960" spans="1:7" ht="21" customHeight="1">
      <c r="A960" s="354">
        <v>21308</v>
      </c>
      <c r="B960" s="344" t="s">
        <v>922</v>
      </c>
      <c r="C960" s="316">
        <f t="shared" ref="C960:E960" si="132">SUM(C961:C965)</f>
        <v>2780</v>
      </c>
      <c r="D960" s="316">
        <f t="shared" si="132"/>
        <v>3268</v>
      </c>
      <c r="E960" s="316">
        <f t="shared" si="132"/>
        <v>3256</v>
      </c>
      <c r="F960" s="444">
        <f>IFERROR(E960/D960,0)*100</f>
        <v>99.6</v>
      </c>
      <c r="G960" s="445">
        <v>39.799999999999997</v>
      </c>
    </row>
    <row r="961" spans="1:7" ht="21" customHeight="1">
      <c r="A961" s="354">
        <v>2130801</v>
      </c>
      <c r="B961" s="345" t="s">
        <v>923</v>
      </c>
      <c r="C961" s="446">
        <v>0</v>
      </c>
      <c r="D961" s="447"/>
      <c r="E961" s="446">
        <v>0</v>
      </c>
      <c r="F961" s="448"/>
      <c r="G961" s="449"/>
    </row>
    <row r="962" spans="1:7" s="34" customFormat="1" ht="21" customHeight="1">
      <c r="A962" s="354">
        <v>2130803</v>
      </c>
      <c r="B962" s="345" t="s">
        <v>924</v>
      </c>
      <c r="C962" s="446">
        <v>2780</v>
      </c>
      <c r="D962" s="447">
        <v>3217</v>
      </c>
      <c r="E962" s="446">
        <v>3217</v>
      </c>
      <c r="F962" s="448"/>
      <c r="G962" s="449"/>
    </row>
    <row r="963" spans="1:7" ht="21" customHeight="1">
      <c r="A963" s="354">
        <v>2130804</v>
      </c>
      <c r="B963" s="345" t="s">
        <v>925</v>
      </c>
      <c r="C963" s="446">
        <v>0</v>
      </c>
      <c r="D963" s="447">
        <v>51</v>
      </c>
      <c r="E963" s="446">
        <v>39</v>
      </c>
      <c r="F963" s="448"/>
      <c r="G963" s="449"/>
    </row>
    <row r="964" spans="1:7" ht="21" customHeight="1">
      <c r="A964" s="354">
        <v>2130805</v>
      </c>
      <c r="B964" s="345" t="s">
        <v>926</v>
      </c>
      <c r="C964" s="446">
        <v>0</v>
      </c>
      <c r="D964" s="447"/>
      <c r="E964" s="446">
        <v>0</v>
      </c>
      <c r="F964" s="448"/>
      <c r="G964" s="449"/>
    </row>
    <row r="965" spans="1:7" ht="21" customHeight="1">
      <c r="A965" s="354">
        <v>2130899</v>
      </c>
      <c r="B965" s="345" t="s">
        <v>927</v>
      </c>
      <c r="C965" s="446">
        <v>0</v>
      </c>
      <c r="D965" s="447"/>
      <c r="E965" s="446">
        <v>0</v>
      </c>
      <c r="F965" s="448"/>
      <c r="G965" s="449"/>
    </row>
    <row r="966" spans="1:7" ht="21" customHeight="1">
      <c r="A966" s="354">
        <v>21309</v>
      </c>
      <c r="B966" s="344" t="s">
        <v>928</v>
      </c>
      <c r="C966" s="316">
        <f t="shared" ref="C966:E966" si="133">SUM(C967:C968)</f>
        <v>932</v>
      </c>
      <c r="D966" s="316">
        <f t="shared" si="133"/>
        <v>1077</v>
      </c>
      <c r="E966" s="316">
        <f t="shared" si="133"/>
        <v>1077</v>
      </c>
      <c r="F966" s="444">
        <f>IFERROR(E966/D966,0)*100</f>
        <v>100</v>
      </c>
      <c r="G966" s="445">
        <v>115.4</v>
      </c>
    </row>
    <row r="967" spans="1:7" s="34" customFormat="1" ht="21" customHeight="1">
      <c r="A967" s="354">
        <v>2130901</v>
      </c>
      <c r="B967" s="345" t="s">
        <v>929</v>
      </c>
      <c r="C967" s="446">
        <v>0</v>
      </c>
      <c r="D967" s="447"/>
      <c r="E967" s="446">
        <v>0</v>
      </c>
      <c r="F967" s="448"/>
      <c r="G967" s="449"/>
    </row>
    <row r="968" spans="1:7" ht="21" customHeight="1">
      <c r="A968" s="354">
        <v>2130999</v>
      </c>
      <c r="B968" s="345" t="s">
        <v>930</v>
      </c>
      <c r="C968" s="446">
        <v>932</v>
      </c>
      <c r="D968" s="447">
        <v>1077</v>
      </c>
      <c r="E968" s="446">
        <v>1077</v>
      </c>
      <c r="F968" s="451"/>
      <c r="G968" s="452"/>
    </row>
    <row r="969" spans="1:7" ht="21" customHeight="1">
      <c r="A969" s="354">
        <v>21399</v>
      </c>
      <c r="B969" s="344" t="s">
        <v>931</v>
      </c>
      <c r="C969" s="316">
        <f t="shared" ref="C969:E969" si="134">SUM(C970:C971)</f>
        <v>92</v>
      </c>
      <c r="D969" s="316">
        <f t="shared" si="134"/>
        <v>810</v>
      </c>
      <c r="E969" s="316">
        <f t="shared" si="134"/>
        <v>92</v>
      </c>
      <c r="F969" s="444">
        <f>IFERROR(E969/D969,0)*100</f>
        <v>11.4</v>
      </c>
      <c r="G969" s="445"/>
    </row>
    <row r="970" spans="1:7" ht="21" customHeight="1">
      <c r="A970" s="354">
        <v>2139901</v>
      </c>
      <c r="B970" s="345" t="s">
        <v>932</v>
      </c>
      <c r="C970" s="446">
        <v>0</v>
      </c>
      <c r="D970" s="447"/>
      <c r="E970" s="446">
        <v>0</v>
      </c>
      <c r="F970" s="448"/>
      <c r="G970" s="449"/>
    </row>
    <row r="971" spans="1:7" ht="21" customHeight="1">
      <c r="A971" s="354">
        <v>2139999</v>
      </c>
      <c r="B971" s="345" t="s">
        <v>933</v>
      </c>
      <c r="C971" s="446">
        <v>92</v>
      </c>
      <c r="D971" s="447">
        <v>810</v>
      </c>
      <c r="E971" s="446">
        <v>92</v>
      </c>
      <c r="F971" s="448"/>
      <c r="G971" s="449"/>
    </row>
    <row r="972" spans="1:7" ht="21" customHeight="1">
      <c r="A972" s="354">
        <v>214</v>
      </c>
      <c r="B972" s="344" t="s">
        <v>140</v>
      </c>
      <c r="C972" s="314">
        <f t="shared" ref="C972:E972" si="135">C973+C994+C1004+C1014+C1021</f>
        <v>9023</v>
      </c>
      <c r="D972" s="314">
        <f t="shared" si="135"/>
        <v>35204</v>
      </c>
      <c r="E972" s="314">
        <f t="shared" si="135"/>
        <v>31425</v>
      </c>
      <c r="F972" s="444">
        <f t="shared" ref="F972:F973" si="136">IFERROR(E972/D972,0)*100</f>
        <v>89.3</v>
      </c>
      <c r="G972" s="445">
        <v>130.80000000000001</v>
      </c>
    </row>
    <row r="973" spans="1:7" ht="21" customHeight="1">
      <c r="A973" s="354">
        <v>21401</v>
      </c>
      <c r="B973" s="344" t="s">
        <v>934</v>
      </c>
      <c r="C973" s="316">
        <f t="shared" ref="C973:E973" si="137">SUM(C974:C993)</f>
        <v>9020</v>
      </c>
      <c r="D973" s="316">
        <f t="shared" si="137"/>
        <v>29701</v>
      </c>
      <c r="E973" s="316">
        <f t="shared" si="137"/>
        <v>25922</v>
      </c>
      <c r="F973" s="444">
        <f t="shared" si="136"/>
        <v>87.3</v>
      </c>
      <c r="G973" s="445">
        <v>138.6</v>
      </c>
    </row>
    <row r="974" spans="1:7" s="34" customFormat="1" ht="21" customHeight="1">
      <c r="A974" s="354">
        <v>2140101</v>
      </c>
      <c r="B974" s="345" t="s">
        <v>211</v>
      </c>
      <c r="C974" s="446">
        <v>553</v>
      </c>
      <c r="D974" s="447">
        <v>349</v>
      </c>
      <c r="E974" s="446">
        <v>348</v>
      </c>
      <c r="F974" s="448"/>
      <c r="G974" s="449"/>
    </row>
    <row r="975" spans="1:7" ht="21" customHeight="1">
      <c r="A975" s="354">
        <v>2140102</v>
      </c>
      <c r="B975" s="345" t="s">
        <v>212</v>
      </c>
      <c r="C975" s="446">
        <v>40</v>
      </c>
      <c r="D975" s="447"/>
      <c r="E975" s="446">
        <v>0</v>
      </c>
      <c r="F975" s="448"/>
      <c r="G975" s="449"/>
    </row>
    <row r="976" spans="1:7" ht="21" customHeight="1">
      <c r="A976" s="354">
        <v>2140103</v>
      </c>
      <c r="B976" s="345" t="s">
        <v>213</v>
      </c>
      <c r="C976" s="446">
        <v>40</v>
      </c>
      <c r="D976" s="447">
        <v>53</v>
      </c>
      <c r="E976" s="446">
        <v>19</v>
      </c>
      <c r="F976" s="448"/>
      <c r="G976" s="449"/>
    </row>
    <row r="977" spans="1:7" ht="21" customHeight="1">
      <c r="A977" s="354">
        <v>2140104</v>
      </c>
      <c r="B977" s="345" t="s">
        <v>935</v>
      </c>
      <c r="C977" s="446">
        <v>4827</v>
      </c>
      <c r="D977" s="447">
        <v>22022</v>
      </c>
      <c r="E977" s="446">
        <v>18782</v>
      </c>
      <c r="F977" s="448"/>
      <c r="G977" s="449"/>
    </row>
    <row r="978" spans="1:7" ht="21" customHeight="1">
      <c r="A978" s="354">
        <v>2140106</v>
      </c>
      <c r="B978" s="345" t="s">
        <v>936</v>
      </c>
      <c r="C978" s="446">
        <v>3160</v>
      </c>
      <c r="D978" s="447">
        <v>3610</v>
      </c>
      <c r="E978" s="446">
        <v>3374</v>
      </c>
      <c r="F978" s="451"/>
      <c r="G978" s="452"/>
    </row>
    <row r="979" spans="1:7" s="34" customFormat="1" ht="21" customHeight="1">
      <c r="A979" s="354">
        <v>2140109</v>
      </c>
      <c r="B979" s="345" t="s">
        <v>937</v>
      </c>
      <c r="C979" s="446">
        <v>40</v>
      </c>
      <c r="D979" s="447"/>
      <c r="E979" s="446">
        <v>0</v>
      </c>
      <c r="F979" s="448"/>
      <c r="G979" s="449"/>
    </row>
    <row r="980" spans="1:7" ht="21" customHeight="1">
      <c r="A980" s="354">
        <v>2140110</v>
      </c>
      <c r="B980" s="345" t="s">
        <v>938</v>
      </c>
      <c r="C980" s="446">
        <v>0</v>
      </c>
      <c r="D980" s="447"/>
      <c r="E980" s="446">
        <v>0</v>
      </c>
      <c r="F980" s="448"/>
      <c r="G980" s="449"/>
    </row>
    <row r="981" spans="1:7" ht="21" customHeight="1">
      <c r="A981" s="354">
        <v>2140112</v>
      </c>
      <c r="B981" s="345" t="s">
        <v>939</v>
      </c>
      <c r="C981" s="446">
        <v>85</v>
      </c>
      <c r="D981" s="447">
        <v>2541</v>
      </c>
      <c r="E981" s="446">
        <v>2275</v>
      </c>
      <c r="F981" s="448"/>
      <c r="G981" s="449"/>
    </row>
    <row r="982" spans="1:7" s="34" customFormat="1" ht="21" customHeight="1">
      <c r="A982" s="354">
        <v>2140114</v>
      </c>
      <c r="B982" s="345" t="s">
        <v>940</v>
      </c>
      <c r="C982" s="446">
        <v>0</v>
      </c>
      <c r="D982" s="447"/>
      <c r="E982" s="446">
        <v>0</v>
      </c>
      <c r="F982" s="451"/>
      <c r="G982" s="452"/>
    </row>
    <row r="983" spans="1:7" s="34" customFormat="1" ht="21" customHeight="1">
      <c r="A983" s="354">
        <v>2140122</v>
      </c>
      <c r="B983" s="345" t="s">
        <v>941</v>
      </c>
      <c r="C983" s="446">
        <v>0</v>
      </c>
      <c r="D983" s="447"/>
      <c r="E983" s="446">
        <v>0</v>
      </c>
      <c r="F983" s="448"/>
      <c r="G983" s="449"/>
    </row>
    <row r="984" spans="1:7" ht="21" customHeight="1">
      <c r="A984" s="354">
        <v>2140123</v>
      </c>
      <c r="B984" s="345" t="s">
        <v>942</v>
      </c>
      <c r="C984" s="446">
        <v>0</v>
      </c>
      <c r="D984" s="447"/>
      <c r="E984" s="446">
        <v>0</v>
      </c>
      <c r="F984" s="448"/>
      <c r="G984" s="449"/>
    </row>
    <row r="985" spans="1:7" ht="21" customHeight="1">
      <c r="A985" s="354">
        <v>2140127</v>
      </c>
      <c r="B985" s="345" t="s">
        <v>943</v>
      </c>
      <c r="C985" s="446">
        <v>0</v>
      </c>
      <c r="D985" s="447"/>
      <c r="E985" s="446">
        <v>0</v>
      </c>
      <c r="F985" s="448"/>
      <c r="G985" s="449"/>
    </row>
    <row r="986" spans="1:7" ht="21" customHeight="1">
      <c r="A986" s="354">
        <v>2140128</v>
      </c>
      <c r="B986" s="345" t="s">
        <v>944</v>
      </c>
      <c r="C986" s="446">
        <v>0</v>
      </c>
      <c r="D986" s="447"/>
      <c r="E986" s="446">
        <v>0</v>
      </c>
      <c r="F986" s="448"/>
      <c r="G986" s="449"/>
    </row>
    <row r="987" spans="1:7" ht="21" customHeight="1">
      <c r="A987" s="354">
        <v>2140129</v>
      </c>
      <c r="B987" s="345" t="s">
        <v>945</v>
      </c>
      <c r="C987" s="446">
        <v>0</v>
      </c>
      <c r="D987" s="447"/>
      <c r="E987" s="446">
        <v>0</v>
      </c>
      <c r="F987" s="448"/>
      <c r="G987" s="449"/>
    </row>
    <row r="988" spans="1:7" ht="21" customHeight="1">
      <c r="A988" s="354">
        <v>2140130</v>
      </c>
      <c r="B988" s="345" t="s">
        <v>946</v>
      </c>
      <c r="C988" s="446">
        <v>0</v>
      </c>
      <c r="D988" s="447"/>
      <c r="E988" s="446">
        <v>0</v>
      </c>
      <c r="F988" s="448"/>
      <c r="G988" s="449"/>
    </row>
    <row r="989" spans="1:7" ht="21" customHeight="1">
      <c r="A989" s="354">
        <v>2140131</v>
      </c>
      <c r="B989" s="345" t="s">
        <v>947</v>
      </c>
      <c r="C989" s="446">
        <v>81</v>
      </c>
      <c r="D989" s="447">
        <v>73</v>
      </c>
      <c r="E989" s="446">
        <v>73</v>
      </c>
      <c r="F989" s="451"/>
      <c r="G989" s="452"/>
    </row>
    <row r="990" spans="1:7" ht="21" customHeight="1">
      <c r="A990" s="354">
        <v>2140133</v>
      </c>
      <c r="B990" s="345" t="s">
        <v>948</v>
      </c>
      <c r="C990" s="446">
        <v>0</v>
      </c>
      <c r="D990" s="447"/>
      <c r="E990" s="446">
        <v>0</v>
      </c>
      <c r="F990" s="448"/>
      <c r="G990" s="449"/>
    </row>
    <row r="991" spans="1:7" ht="21" customHeight="1">
      <c r="A991" s="354">
        <v>2140136</v>
      </c>
      <c r="B991" s="345" t="s">
        <v>949</v>
      </c>
      <c r="C991" s="446">
        <v>0</v>
      </c>
      <c r="D991" s="447"/>
      <c r="E991" s="446">
        <v>0</v>
      </c>
      <c r="F991" s="448"/>
      <c r="G991" s="449"/>
    </row>
    <row r="992" spans="1:7" ht="21" customHeight="1">
      <c r="A992" s="354">
        <v>2140138</v>
      </c>
      <c r="B992" s="345" t="s">
        <v>950</v>
      </c>
      <c r="C992" s="446">
        <v>0</v>
      </c>
      <c r="D992" s="447"/>
      <c r="E992" s="446">
        <v>0</v>
      </c>
      <c r="F992" s="448"/>
      <c r="G992" s="449"/>
    </row>
    <row r="993" spans="1:7" s="34" customFormat="1" ht="21" customHeight="1">
      <c r="A993" s="354">
        <v>2140199</v>
      </c>
      <c r="B993" s="345" t="s">
        <v>951</v>
      </c>
      <c r="C993" s="446">
        <v>194</v>
      </c>
      <c r="D993" s="447">
        <v>1053</v>
      </c>
      <c r="E993" s="446">
        <v>1051</v>
      </c>
      <c r="F993" s="448"/>
      <c r="G993" s="449"/>
    </row>
    <row r="994" spans="1:7" ht="21" customHeight="1">
      <c r="A994" s="354">
        <v>21402</v>
      </c>
      <c r="B994" s="344" t="s">
        <v>952</v>
      </c>
      <c r="C994" s="446">
        <v>0</v>
      </c>
      <c r="D994" s="447"/>
      <c r="E994" s="446">
        <v>0</v>
      </c>
      <c r="F994" s="444">
        <f>IFERROR(E994/D994,0)*100</f>
        <v>0</v>
      </c>
      <c r="G994" s="445"/>
    </row>
    <row r="995" spans="1:7" ht="21" customHeight="1">
      <c r="A995" s="354">
        <v>2140201</v>
      </c>
      <c r="B995" s="345" t="s">
        <v>211</v>
      </c>
      <c r="C995" s="446">
        <v>0</v>
      </c>
      <c r="D995" s="447"/>
      <c r="E995" s="446">
        <v>0</v>
      </c>
      <c r="F995" s="448"/>
      <c r="G995" s="449"/>
    </row>
    <row r="996" spans="1:7" ht="21" customHeight="1">
      <c r="A996" s="354">
        <v>2140202</v>
      </c>
      <c r="B996" s="345" t="s">
        <v>212</v>
      </c>
      <c r="C996" s="446">
        <v>0</v>
      </c>
      <c r="D996" s="447"/>
      <c r="E996" s="446">
        <v>0</v>
      </c>
      <c r="F996" s="448"/>
      <c r="G996" s="449"/>
    </row>
    <row r="997" spans="1:7" ht="21" customHeight="1">
      <c r="A997" s="354">
        <v>2140203</v>
      </c>
      <c r="B997" s="345" t="s">
        <v>213</v>
      </c>
      <c r="C997" s="446">
        <v>0</v>
      </c>
      <c r="D997" s="447"/>
      <c r="E997" s="446">
        <v>0</v>
      </c>
      <c r="F997" s="451"/>
      <c r="G997" s="452"/>
    </row>
    <row r="998" spans="1:7" ht="21" customHeight="1">
      <c r="A998" s="354">
        <v>2140204</v>
      </c>
      <c r="B998" s="345" t="s">
        <v>953</v>
      </c>
      <c r="C998" s="446">
        <v>0</v>
      </c>
      <c r="D998" s="447"/>
      <c r="E998" s="446">
        <v>0</v>
      </c>
      <c r="F998" s="451"/>
      <c r="G998" s="452"/>
    </row>
    <row r="999" spans="1:7" ht="21" customHeight="1">
      <c r="A999" s="354">
        <v>2140205</v>
      </c>
      <c r="B999" s="345" t="s">
        <v>954</v>
      </c>
      <c r="C999" s="446">
        <v>0</v>
      </c>
      <c r="D999" s="447"/>
      <c r="E999" s="446">
        <v>0</v>
      </c>
      <c r="F999" s="448"/>
      <c r="G999" s="449"/>
    </row>
    <row r="1000" spans="1:7" ht="21" customHeight="1">
      <c r="A1000" s="354">
        <v>2140206</v>
      </c>
      <c r="B1000" s="345" t="s">
        <v>955</v>
      </c>
      <c r="C1000" s="446">
        <v>0</v>
      </c>
      <c r="D1000" s="447"/>
      <c r="E1000" s="446">
        <v>0</v>
      </c>
      <c r="F1000" s="448"/>
      <c r="G1000" s="449"/>
    </row>
    <row r="1001" spans="1:7" ht="21" customHeight="1">
      <c r="A1001" s="354">
        <v>2140207</v>
      </c>
      <c r="B1001" s="345" t="s">
        <v>956</v>
      </c>
      <c r="C1001" s="446">
        <v>0</v>
      </c>
      <c r="D1001" s="447"/>
      <c r="E1001" s="446">
        <v>0</v>
      </c>
      <c r="F1001" s="448"/>
      <c r="G1001" s="449"/>
    </row>
    <row r="1002" spans="1:7" ht="21" customHeight="1">
      <c r="A1002" s="354">
        <v>2140208</v>
      </c>
      <c r="B1002" s="345" t="s">
        <v>957</v>
      </c>
      <c r="C1002" s="446">
        <v>0</v>
      </c>
      <c r="D1002" s="447"/>
      <c r="E1002" s="446">
        <v>0</v>
      </c>
      <c r="F1002" s="448"/>
      <c r="G1002" s="449"/>
    </row>
    <row r="1003" spans="1:7" ht="21" customHeight="1">
      <c r="A1003" s="354">
        <v>2140299</v>
      </c>
      <c r="B1003" s="345" t="s">
        <v>958</v>
      </c>
      <c r="C1003" s="446">
        <v>0</v>
      </c>
      <c r="D1003" s="447"/>
      <c r="E1003" s="446">
        <v>0</v>
      </c>
      <c r="F1003" s="448"/>
      <c r="G1003" s="449"/>
    </row>
    <row r="1004" spans="1:7" ht="21" customHeight="1">
      <c r="A1004" s="354">
        <v>21403</v>
      </c>
      <c r="B1004" s="344" t="s">
        <v>959</v>
      </c>
      <c r="C1004" s="446">
        <v>0</v>
      </c>
      <c r="D1004" s="447"/>
      <c r="E1004" s="446">
        <v>0</v>
      </c>
      <c r="F1004" s="444">
        <f>IFERROR(E1004/D1004,0)*100</f>
        <v>0</v>
      </c>
      <c r="G1004" s="445"/>
    </row>
    <row r="1005" spans="1:7" ht="21" customHeight="1">
      <c r="A1005" s="354">
        <v>2140301</v>
      </c>
      <c r="B1005" s="345" t="s">
        <v>211</v>
      </c>
      <c r="C1005" s="446">
        <v>0</v>
      </c>
      <c r="D1005" s="447"/>
      <c r="E1005" s="446">
        <v>0</v>
      </c>
      <c r="F1005" s="448"/>
      <c r="G1005" s="449"/>
    </row>
    <row r="1006" spans="1:7" ht="21" customHeight="1">
      <c r="A1006" s="354">
        <v>2140302</v>
      </c>
      <c r="B1006" s="345" t="s">
        <v>212</v>
      </c>
      <c r="C1006" s="446">
        <v>0</v>
      </c>
      <c r="D1006" s="447"/>
      <c r="E1006" s="446">
        <v>0</v>
      </c>
      <c r="F1006" s="448"/>
      <c r="G1006" s="449"/>
    </row>
    <row r="1007" spans="1:7" ht="21" customHeight="1">
      <c r="A1007" s="354">
        <v>2140303</v>
      </c>
      <c r="B1007" s="345" t="s">
        <v>213</v>
      </c>
      <c r="C1007" s="446">
        <v>0</v>
      </c>
      <c r="D1007" s="447"/>
      <c r="E1007" s="446">
        <v>0</v>
      </c>
      <c r="F1007" s="448"/>
      <c r="G1007" s="449"/>
    </row>
    <row r="1008" spans="1:7" ht="21" customHeight="1">
      <c r="A1008" s="354">
        <v>2140304</v>
      </c>
      <c r="B1008" s="345" t="s">
        <v>960</v>
      </c>
      <c r="C1008" s="446">
        <v>0</v>
      </c>
      <c r="D1008" s="447"/>
      <c r="E1008" s="446">
        <v>0</v>
      </c>
      <c r="F1008" s="451"/>
      <c r="G1008" s="452"/>
    </row>
    <row r="1009" spans="1:7" s="34" customFormat="1" ht="21" customHeight="1">
      <c r="A1009" s="354">
        <v>2140305</v>
      </c>
      <c r="B1009" s="345" t="s">
        <v>961</v>
      </c>
      <c r="C1009" s="446">
        <v>0</v>
      </c>
      <c r="D1009" s="447"/>
      <c r="E1009" s="446">
        <v>0</v>
      </c>
      <c r="F1009" s="448"/>
      <c r="G1009" s="449"/>
    </row>
    <row r="1010" spans="1:7" ht="21" customHeight="1">
      <c r="A1010" s="354">
        <v>2140306</v>
      </c>
      <c r="B1010" s="345" t="s">
        <v>962</v>
      </c>
      <c r="C1010" s="446">
        <v>0</v>
      </c>
      <c r="D1010" s="447"/>
      <c r="E1010" s="446">
        <v>0</v>
      </c>
      <c r="F1010" s="448"/>
      <c r="G1010" s="449"/>
    </row>
    <row r="1011" spans="1:7" ht="21" customHeight="1">
      <c r="A1011" s="354">
        <v>2140307</v>
      </c>
      <c r="B1011" s="345" t="s">
        <v>963</v>
      </c>
      <c r="C1011" s="446">
        <v>0</v>
      </c>
      <c r="D1011" s="447"/>
      <c r="E1011" s="446">
        <v>0</v>
      </c>
      <c r="F1011" s="448"/>
      <c r="G1011" s="449"/>
    </row>
    <row r="1012" spans="1:7" ht="21" customHeight="1">
      <c r="A1012" s="354">
        <v>2140308</v>
      </c>
      <c r="B1012" s="345" t="s">
        <v>964</v>
      </c>
      <c r="C1012" s="446">
        <v>0</v>
      </c>
      <c r="D1012" s="447"/>
      <c r="E1012" s="446">
        <v>0</v>
      </c>
      <c r="F1012" s="448"/>
      <c r="G1012" s="449"/>
    </row>
    <row r="1013" spans="1:7" ht="21" customHeight="1">
      <c r="A1013" s="354">
        <v>2140399</v>
      </c>
      <c r="B1013" s="345" t="s">
        <v>965</v>
      </c>
      <c r="C1013" s="446">
        <v>0</v>
      </c>
      <c r="D1013" s="447"/>
      <c r="E1013" s="446">
        <v>0</v>
      </c>
      <c r="F1013" s="448"/>
      <c r="G1013" s="449"/>
    </row>
    <row r="1014" spans="1:7" s="34" customFormat="1" ht="21" customHeight="1">
      <c r="A1014" s="354">
        <v>21405</v>
      </c>
      <c r="B1014" s="344" t="s">
        <v>966</v>
      </c>
      <c r="C1014" s="446">
        <v>0</v>
      </c>
      <c r="D1014" s="447"/>
      <c r="E1014" s="446">
        <v>0</v>
      </c>
      <c r="F1014" s="444">
        <f>IFERROR(E1014/D1014,0)*100</f>
        <v>0</v>
      </c>
      <c r="G1014" s="445"/>
    </row>
    <row r="1015" spans="1:7" ht="21" customHeight="1">
      <c r="A1015" s="354">
        <v>2140501</v>
      </c>
      <c r="B1015" s="345" t="s">
        <v>211</v>
      </c>
      <c r="C1015" s="446">
        <v>0</v>
      </c>
      <c r="D1015" s="447"/>
      <c r="E1015" s="446">
        <v>0</v>
      </c>
      <c r="F1015" s="448"/>
      <c r="G1015" s="449"/>
    </row>
    <row r="1016" spans="1:7" ht="21" customHeight="1">
      <c r="A1016" s="354">
        <v>2140502</v>
      </c>
      <c r="B1016" s="345" t="s">
        <v>212</v>
      </c>
      <c r="C1016" s="446">
        <v>0</v>
      </c>
      <c r="D1016" s="447"/>
      <c r="E1016" s="446">
        <v>0</v>
      </c>
      <c r="F1016" s="448"/>
      <c r="G1016" s="449"/>
    </row>
    <row r="1017" spans="1:7" ht="21" customHeight="1">
      <c r="A1017" s="354">
        <v>2140503</v>
      </c>
      <c r="B1017" s="345" t="s">
        <v>213</v>
      </c>
      <c r="C1017" s="446">
        <v>0</v>
      </c>
      <c r="D1017" s="447"/>
      <c r="E1017" s="446">
        <v>0</v>
      </c>
      <c r="F1017" s="448"/>
      <c r="G1017" s="449"/>
    </row>
    <row r="1018" spans="1:7" ht="21" customHeight="1">
      <c r="A1018" s="354">
        <v>2140504</v>
      </c>
      <c r="B1018" s="345" t="s">
        <v>957</v>
      </c>
      <c r="C1018" s="446">
        <v>0</v>
      </c>
      <c r="D1018" s="447"/>
      <c r="E1018" s="446">
        <v>0</v>
      </c>
      <c r="F1018" s="448"/>
      <c r="G1018" s="449"/>
    </row>
    <row r="1019" spans="1:7" ht="21" customHeight="1">
      <c r="A1019" s="354">
        <v>2140505</v>
      </c>
      <c r="B1019" s="345" t="s">
        <v>967</v>
      </c>
      <c r="C1019" s="446">
        <v>0</v>
      </c>
      <c r="D1019" s="447"/>
      <c r="E1019" s="446">
        <v>0</v>
      </c>
      <c r="F1019" s="448"/>
      <c r="G1019" s="449"/>
    </row>
    <row r="1020" spans="1:7" ht="21" customHeight="1">
      <c r="A1020" s="354">
        <v>2140599</v>
      </c>
      <c r="B1020" s="345" t="s">
        <v>968</v>
      </c>
      <c r="C1020" s="446">
        <v>0</v>
      </c>
      <c r="D1020" s="447"/>
      <c r="E1020" s="446">
        <v>0</v>
      </c>
      <c r="F1020" s="448"/>
      <c r="G1020" s="449"/>
    </row>
    <row r="1021" spans="1:7" ht="21" customHeight="1">
      <c r="A1021" s="354">
        <v>21499</v>
      </c>
      <c r="B1021" s="344" t="s">
        <v>969</v>
      </c>
      <c r="C1021" s="316">
        <f t="shared" ref="C1021:E1021" si="138">SUM(C1022:C1023)</f>
        <v>3</v>
      </c>
      <c r="D1021" s="316">
        <f t="shared" si="138"/>
        <v>5503</v>
      </c>
      <c r="E1021" s="316">
        <f t="shared" si="138"/>
        <v>5503</v>
      </c>
      <c r="F1021" s="444">
        <f>IFERROR(E1021/D1021,0)*100</f>
        <v>100</v>
      </c>
      <c r="G1021" s="445">
        <v>268.3</v>
      </c>
    </row>
    <row r="1022" spans="1:7" ht="21" customHeight="1">
      <c r="A1022" s="354">
        <v>2149901</v>
      </c>
      <c r="B1022" s="345" t="s">
        <v>970</v>
      </c>
      <c r="C1022" s="446">
        <v>0</v>
      </c>
      <c r="D1022" s="447"/>
      <c r="E1022" s="446">
        <v>0</v>
      </c>
      <c r="F1022" s="448"/>
      <c r="G1022" s="449"/>
    </row>
    <row r="1023" spans="1:7" ht="21" customHeight="1">
      <c r="A1023" s="354">
        <v>2149999</v>
      </c>
      <c r="B1023" s="345" t="s">
        <v>971</v>
      </c>
      <c r="C1023" s="446">
        <v>3</v>
      </c>
      <c r="D1023" s="447">
        <v>5503</v>
      </c>
      <c r="E1023" s="446">
        <v>5503</v>
      </c>
      <c r="F1023" s="448"/>
      <c r="G1023" s="449"/>
    </row>
    <row r="1024" spans="1:7" ht="21" customHeight="1">
      <c r="A1024" s="354">
        <v>215</v>
      </c>
      <c r="B1024" s="344" t="s">
        <v>141</v>
      </c>
      <c r="C1024" s="316">
        <f>C1025+C1035+C1051+C1056+C1067+C1074+C1082</f>
        <v>1093</v>
      </c>
      <c r="D1024" s="316">
        <f>D1025+D1035+D1051+D1056+D1067+D1074+D1082</f>
        <v>2938</v>
      </c>
      <c r="E1024" s="316">
        <f>E1025+E1035+E1051+E1056+E1067+E1074+E1082</f>
        <v>2498</v>
      </c>
      <c r="F1024" s="444">
        <f t="shared" ref="F1024:F1025" si="139">IFERROR(E1024/D1024,0)*100</f>
        <v>85</v>
      </c>
      <c r="G1024" s="445">
        <v>266</v>
      </c>
    </row>
    <row r="1025" spans="1:7" s="34" customFormat="1" ht="21" customHeight="1">
      <c r="A1025" s="354">
        <v>21501</v>
      </c>
      <c r="B1025" s="344" t="s">
        <v>972</v>
      </c>
      <c r="C1025" s="446">
        <v>0</v>
      </c>
      <c r="D1025" s="447"/>
      <c r="E1025" s="446">
        <v>0</v>
      </c>
      <c r="F1025" s="444">
        <f t="shared" si="139"/>
        <v>0</v>
      </c>
      <c r="G1025" s="445"/>
    </row>
    <row r="1026" spans="1:7" ht="21" customHeight="1">
      <c r="A1026" s="354">
        <v>2150101</v>
      </c>
      <c r="B1026" s="345" t="s">
        <v>211</v>
      </c>
      <c r="C1026" s="446">
        <v>0</v>
      </c>
      <c r="D1026" s="447"/>
      <c r="E1026" s="446">
        <v>0</v>
      </c>
      <c r="F1026" s="448"/>
      <c r="G1026" s="449"/>
    </row>
    <row r="1027" spans="1:7" ht="21" customHeight="1">
      <c r="A1027" s="354">
        <v>2150102</v>
      </c>
      <c r="B1027" s="345" t="s">
        <v>212</v>
      </c>
      <c r="C1027" s="446">
        <v>0</v>
      </c>
      <c r="D1027" s="447"/>
      <c r="E1027" s="446">
        <v>0</v>
      </c>
      <c r="F1027" s="448"/>
      <c r="G1027" s="449"/>
    </row>
    <row r="1028" spans="1:7" ht="21" customHeight="1">
      <c r="A1028" s="354">
        <v>2150103</v>
      </c>
      <c r="B1028" s="345" t="s">
        <v>213</v>
      </c>
      <c r="C1028" s="446">
        <v>0</v>
      </c>
      <c r="D1028" s="447"/>
      <c r="E1028" s="446">
        <v>0</v>
      </c>
      <c r="F1028" s="448"/>
      <c r="G1028" s="449"/>
    </row>
    <row r="1029" spans="1:7" ht="21" customHeight="1">
      <c r="A1029" s="354">
        <v>2150104</v>
      </c>
      <c r="B1029" s="345" t="s">
        <v>973</v>
      </c>
      <c r="C1029" s="446">
        <v>0</v>
      </c>
      <c r="D1029" s="447"/>
      <c r="E1029" s="446">
        <v>0</v>
      </c>
      <c r="F1029" s="448"/>
      <c r="G1029" s="449"/>
    </row>
    <row r="1030" spans="1:7" ht="21" customHeight="1">
      <c r="A1030" s="354">
        <v>2150105</v>
      </c>
      <c r="B1030" s="345" t="s">
        <v>974</v>
      </c>
      <c r="C1030" s="446">
        <v>0</v>
      </c>
      <c r="D1030" s="447"/>
      <c r="E1030" s="446">
        <v>0</v>
      </c>
      <c r="F1030" s="448"/>
      <c r="G1030" s="449"/>
    </row>
    <row r="1031" spans="1:7" ht="21" customHeight="1">
      <c r="A1031" s="354">
        <v>2150106</v>
      </c>
      <c r="B1031" s="345" t="s">
        <v>975</v>
      </c>
      <c r="C1031" s="446">
        <v>0</v>
      </c>
      <c r="D1031" s="447"/>
      <c r="E1031" s="446">
        <v>0</v>
      </c>
      <c r="F1031" s="448"/>
      <c r="G1031" s="449"/>
    </row>
    <row r="1032" spans="1:7" s="34" customFormat="1" ht="21" customHeight="1">
      <c r="A1032" s="354">
        <v>2150107</v>
      </c>
      <c r="B1032" s="345" t="s">
        <v>976</v>
      </c>
      <c r="C1032" s="446">
        <v>0</v>
      </c>
      <c r="D1032" s="447"/>
      <c r="E1032" s="446">
        <v>0</v>
      </c>
      <c r="F1032" s="448"/>
      <c r="G1032" s="449"/>
    </row>
    <row r="1033" spans="1:7" ht="21" customHeight="1">
      <c r="A1033" s="354">
        <v>2150108</v>
      </c>
      <c r="B1033" s="345" t="s">
        <v>977</v>
      </c>
      <c r="C1033" s="446">
        <v>0</v>
      </c>
      <c r="D1033" s="447"/>
      <c r="E1033" s="446">
        <v>0</v>
      </c>
      <c r="F1033" s="448"/>
      <c r="G1033" s="449"/>
    </row>
    <row r="1034" spans="1:7" ht="21" customHeight="1">
      <c r="A1034" s="354">
        <v>2150199</v>
      </c>
      <c r="B1034" s="345" t="s">
        <v>978</v>
      </c>
      <c r="C1034" s="446">
        <v>0</v>
      </c>
      <c r="D1034" s="447"/>
      <c r="E1034" s="446">
        <v>0</v>
      </c>
      <c r="F1034" s="448"/>
      <c r="G1034" s="449"/>
    </row>
    <row r="1035" spans="1:7" ht="21" customHeight="1">
      <c r="A1035" s="354">
        <v>21502</v>
      </c>
      <c r="B1035" s="344" t="s">
        <v>979</v>
      </c>
      <c r="C1035" s="316">
        <f t="shared" ref="C1035:E1035" si="140">SUM(C1036:C1050)</f>
        <v>148</v>
      </c>
      <c r="D1035" s="316">
        <f t="shared" si="140"/>
        <v>1015</v>
      </c>
      <c r="E1035" s="316">
        <f t="shared" si="140"/>
        <v>1015</v>
      </c>
      <c r="F1035" s="444">
        <f>IFERROR(E1035/D1035,0)*100</f>
        <v>100</v>
      </c>
      <c r="G1035" s="445">
        <v>465.6</v>
      </c>
    </row>
    <row r="1036" spans="1:7" ht="21" customHeight="1">
      <c r="A1036" s="354">
        <v>2150201</v>
      </c>
      <c r="B1036" s="345" t="s">
        <v>211</v>
      </c>
      <c r="C1036" s="446">
        <v>0</v>
      </c>
      <c r="D1036" s="447"/>
      <c r="E1036" s="446">
        <v>0</v>
      </c>
      <c r="F1036" s="448"/>
      <c r="G1036" s="449"/>
    </row>
    <row r="1037" spans="1:7" ht="21" customHeight="1">
      <c r="A1037" s="354">
        <v>2150202</v>
      </c>
      <c r="B1037" s="345" t="s">
        <v>212</v>
      </c>
      <c r="C1037" s="446">
        <v>0</v>
      </c>
      <c r="D1037" s="447"/>
      <c r="E1037" s="446">
        <v>0</v>
      </c>
      <c r="F1037" s="448"/>
      <c r="G1037" s="449"/>
    </row>
    <row r="1038" spans="1:7" ht="21" customHeight="1">
      <c r="A1038" s="354">
        <v>2150203</v>
      </c>
      <c r="B1038" s="345" t="s">
        <v>213</v>
      </c>
      <c r="C1038" s="446">
        <v>0</v>
      </c>
      <c r="D1038" s="447"/>
      <c r="E1038" s="446">
        <v>0</v>
      </c>
      <c r="F1038" s="448"/>
      <c r="G1038" s="449"/>
    </row>
    <row r="1039" spans="1:7" ht="21" customHeight="1">
      <c r="A1039" s="354">
        <v>2150204</v>
      </c>
      <c r="B1039" s="345" t="s">
        <v>980</v>
      </c>
      <c r="C1039" s="446">
        <v>0</v>
      </c>
      <c r="D1039" s="447"/>
      <c r="E1039" s="446">
        <v>0</v>
      </c>
      <c r="F1039" s="448"/>
      <c r="G1039" s="449"/>
    </row>
    <row r="1040" spans="1:7" s="34" customFormat="1" ht="21" customHeight="1">
      <c r="A1040" s="354">
        <v>2150205</v>
      </c>
      <c r="B1040" s="345" t="s">
        <v>981</v>
      </c>
      <c r="C1040" s="446">
        <v>0</v>
      </c>
      <c r="D1040" s="447"/>
      <c r="E1040" s="446">
        <v>0</v>
      </c>
      <c r="F1040" s="448"/>
      <c r="G1040" s="449"/>
    </row>
    <row r="1041" spans="1:7" ht="21" customHeight="1">
      <c r="A1041" s="354">
        <v>2150206</v>
      </c>
      <c r="B1041" s="345" t="s">
        <v>982</v>
      </c>
      <c r="C1041" s="446">
        <v>0</v>
      </c>
      <c r="D1041" s="447"/>
      <c r="E1041" s="446">
        <v>0</v>
      </c>
      <c r="F1041" s="448"/>
      <c r="G1041" s="449"/>
    </row>
    <row r="1042" spans="1:7" ht="21" customHeight="1">
      <c r="A1042" s="354">
        <v>2150207</v>
      </c>
      <c r="B1042" s="345" t="s">
        <v>983</v>
      </c>
      <c r="C1042" s="446">
        <v>0</v>
      </c>
      <c r="D1042" s="447"/>
      <c r="E1042" s="446">
        <v>0</v>
      </c>
      <c r="F1042" s="451"/>
      <c r="G1042" s="452"/>
    </row>
    <row r="1043" spans="1:7" ht="21" customHeight="1">
      <c r="A1043" s="354">
        <v>2150208</v>
      </c>
      <c r="B1043" s="345" t="s">
        <v>984</v>
      </c>
      <c r="C1043" s="446">
        <v>0</v>
      </c>
      <c r="D1043" s="447"/>
      <c r="E1043" s="446">
        <v>0</v>
      </c>
      <c r="F1043" s="448"/>
      <c r="G1043" s="449"/>
    </row>
    <row r="1044" spans="1:7" ht="21" customHeight="1">
      <c r="A1044" s="354">
        <v>2150209</v>
      </c>
      <c r="B1044" s="345" t="s">
        <v>985</v>
      </c>
      <c r="C1044" s="446">
        <v>0</v>
      </c>
      <c r="D1044" s="447"/>
      <c r="E1044" s="446">
        <v>0</v>
      </c>
      <c r="F1044" s="448"/>
      <c r="G1044" s="449"/>
    </row>
    <row r="1045" spans="1:7" ht="21" customHeight="1">
      <c r="A1045" s="354">
        <v>2150210</v>
      </c>
      <c r="B1045" s="345" t="s">
        <v>986</v>
      </c>
      <c r="C1045" s="446">
        <v>0</v>
      </c>
      <c r="D1045" s="447"/>
      <c r="E1045" s="446">
        <v>0</v>
      </c>
      <c r="F1045" s="448"/>
      <c r="G1045" s="449"/>
    </row>
    <row r="1046" spans="1:7" s="34" customFormat="1" ht="21" customHeight="1">
      <c r="A1046" s="354">
        <v>2150212</v>
      </c>
      <c r="B1046" s="345" t="s">
        <v>987</v>
      </c>
      <c r="C1046" s="446">
        <v>0</v>
      </c>
      <c r="D1046" s="447"/>
      <c r="E1046" s="446">
        <v>0</v>
      </c>
      <c r="F1046" s="448"/>
      <c r="G1046" s="449"/>
    </row>
    <row r="1047" spans="1:7" s="34" customFormat="1" ht="21" customHeight="1">
      <c r="A1047" s="354">
        <v>2150213</v>
      </c>
      <c r="B1047" s="345" t="s">
        <v>988</v>
      </c>
      <c r="C1047" s="446">
        <v>0</v>
      </c>
      <c r="D1047" s="447"/>
      <c r="E1047" s="446">
        <v>0</v>
      </c>
      <c r="F1047" s="448"/>
      <c r="G1047" s="449"/>
    </row>
    <row r="1048" spans="1:7" ht="21" customHeight="1">
      <c r="A1048" s="354">
        <v>2150214</v>
      </c>
      <c r="B1048" s="345" t="s">
        <v>989</v>
      </c>
      <c r="C1048" s="446">
        <v>0</v>
      </c>
      <c r="D1048" s="447"/>
      <c r="E1048" s="446">
        <v>0</v>
      </c>
      <c r="F1048" s="448"/>
      <c r="G1048" s="449"/>
    </row>
    <row r="1049" spans="1:7" ht="21" customHeight="1">
      <c r="A1049" s="354">
        <v>2150215</v>
      </c>
      <c r="B1049" s="345" t="s">
        <v>990</v>
      </c>
      <c r="C1049" s="446">
        <v>0</v>
      </c>
      <c r="D1049" s="447"/>
      <c r="E1049" s="446">
        <v>0</v>
      </c>
      <c r="F1049" s="448"/>
      <c r="G1049" s="449"/>
    </row>
    <row r="1050" spans="1:7" ht="21" customHeight="1">
      <c r="A1050" s="354">
        <v>2150299</v>
      </c>
      <c r="B1050" s="345" t="s">
        <v>991</v>
      </c>
      <c r="C1050" s="446">
        <v>148</v>
      </c>
      <c r="D1050" s="447">
        <v>1015</v>
      </c>
      <c r="E1050" s="446">
        <v>1015</v>
      </c>
      <c r="F1050" s="451"/>
      <c r="G1050" s="452"/>
    </row>
    <row r="1051" spans="1:7" ht="21" customHeight="1">
      <c r="A1051" s="354">
        <v>21503</v>
      </c>
      <c r="B1051" s="344" t="s">
        <v>992</v>
      </c>
      <c r="C1051" s="446"/>
      <c r="D1051" s="447"/>
      <c r="E1051" s="316"/>
      <c r="F1051" s="444">
        <f>IFERROR(E1051/D1051,0)*100</f>
        <v>0</v>
      </c>
      <c r="G1051" s="445"/>
    </row>
    <row r="1052" spans="1:7" ht="21" customHeight="1">
      <c r="A1052" s="354">
        <v>2150301</v>
      </c>
      <c r="B1052" s="345" t="s">
        <v>211</v>
      </c>
      <c r="C1052" s="446">
        <v>0</v>
      </c>
      <c r="D1052" s="447"/>
      <c r="E1052" s="446">
        <v>0</v>
      </c>
      <c r="F1052" s="448"/>
      <c r="G1052" s="449"/>
    </row>
    <row r="1053" spans="1:7" ht="21" customHeight="1">
      <c r="A1053" s="354">
        <v>2150302</v>
      </c>
      <c r="B1053" s="345" t="s">
        <v>212</v>
      </c>
      <c r="C1053" s="446">
        <v>0</v>
      </c>
      <c r="D1053" s="447"/>
      <c r="E1053" s="446">
        <v>0</v>
      </c>
      <c r="F1053" s="448"/>
      <c r="G1053" s="449"/>
    </row>
    <row r="1054" spans="1:7" ht="21" customHeight="1">
      <c r="A1054" s="354">
        <v>2150303</v>
      </c>
      <c r="B1054" s="345" t="s">
        <v>213</v>
      </c>
      <c r="C1054" s="446">
        <v>0</v>
      </c>
      <c r="D1054" s="447"/>
      <c r="E1054" s="446">
        <v>0</v>
      </c>
      <c r="F1054" s="448"/>
      <c r="G1054" s="449"/>
    </row>
    <row r="1055" spans="1:7" s="34" customFormat="1" ht="21" customHeight="1">
      <c r="A1055" s="354">
        <v>2150399</v>
      </c>
      <c r="B1055" s="345" t="s">
        <v>993</v>
      </c>
      <c r="C1055" s="446">
        <v>0</v>
      </c>
      <c r="D1055" s="447"/>
      <c r="E1055" s="446">
        <v>0</v>
      </c>
      <c r="F1055" s="448"/>
      <c r="G1055" s="449"/>
    </row>
    <row r="1056" spans="1:7" ht="21" customHeight="1">
      <c r="A1056" s="354">
        <v>21505</v>
      </c>
      <c r="B1056" s="344" t="s">
        <v>994</v>
      </c>
      <c r="C1056" s="316">
        <f t="shared" ref="C1056:E1056" si="141">SUM(C1057:C1066)</f>
        <v>454</v>
      </c>
      <c r="D1056" s="316">
        <f t="shared" si="141"/>
        <v>636</v>
      </c>
      <c r="E1056" s="316">
        <f t="shared" si="141"/>
        <v>202</v>
      </c>
      <c r="F1056" s="444">
        <f>IFERROR(E1056/D1056,0)*100</f>
        <v>31.8</v>
      </c>
      <c r="G1056" s="445">
        <v>45.9</v>
      </c>
    </row>
    <row r="1057" spans="1:7" s="34" customFormat="1" ht="21" customHeight="1">
      <c r="A1057" s="354">
        <v>2150501</v>
      </c>
      <c r="B1057" s="345" t="s">
        <v>211</v>
      </c>
      <c r="C1057" s="446">
        <v>0</v>
      </c>
      <c r="D1057" s="447">
        <v>1</v>
      </c>
      <c r="E1057" s="446">
        <v>1</v>
      </c>
      <c r="F1057" s="451"/>
      <c r="G1057" s="452"/>
    </row>
    <row r="1058" spans="1:7" ht="21" customHeight="1">
      <c r="A1058" s="354">
        <v>2150502</v>
      </c>
      <c r="B1058" s="345" t="s">
        <v>212</v>
      </c>
      <c r="C1058" s="446">
        <v>0</v>
      </c>
      <c r="D1058" s="447"/>
      <c r="E1058" s="446">
        <v>0</v>
      </c>
      <c r="F1058" s="448"/>
      <c r="G1058" s="449"/>
    </row>
    <row r="1059" spans="1:7" ht="21" customHeight="1">
      <c r="A1059" s="354">
        <v>2150503</v>
      </c>
      <c r="B1059" s="345" t="s">
        <v>213</v>
      </c>
      <c r="C1059" s="446">
        <v>0</v>
      </c>
      <c r="D1059" s="447"/>
      <c r="E1059" s="446">
        <v>0</v>
      </c>
      <c r="F1059" s="448"/>
      <c r="G1059" s="449"/>
    </row>
    <row r="1060" spans="1:7" ht="21" customHeight="1">
      <c r="A1060" s="354">
        <v>2150505</v>
      </c>
      <c r="B1060" s="345" t="s">
        <v>995</v>
      </c>
      <c r="C1060" s="446">
        <v>0</v>
      </c>
      <c r="D1060" s="447"/>
      <c r="E1060" s="446">
        <v>0</v>
      </c>
      <c r="F1060" s="448"/>
      <c r="G1060" s="449"/>
    </row>
    <row r="1061" spans="1:7" ht="21" customHeight="1">
      <c r="A1061" s="354">
        <v>2150507</v>
      </c>
      <c r="B1061" s="345" t="s">
        <v>996</v>
      </c>
      <c r="C1061" s="446">
        <v>0</v>
      </c>
      <c r="D1061" s="447"/>
      <c r="E1061" s="446">
        <v>0</v>
      </c>
      <c r="F1061" s="448"/>
      <c r="G1061" s="449"/>
    </row>
    <row r="1062" spans="1:7" ht="21" customHeight="1">
      <c r="A1062" s="354">
        <v>2150508</v>
      </c>
      <c r="B1062" s="345" t="s">
        <v>997</v>
      </c>
      <c r="C1062" s="446">
        <v>0</v>
      </c>
      <c r="D1062" s="447"/>
      <c r="E1062" s="446">
        <v>0</v>
      </c>
      <c r="F1062" s="448"/>
      <c r="G1062" s="449"/>
    </row>
    <row r="1063" spans="1:7" s="34" customFormat="1" ht="21" customHeight="1">
      <c r="A1063" s="354">
        <v>2150516</v>
      </c>
      <c r="B1063" s="345" t="s">
        <v>998</v>
      </c>
      <c r="C1063" s="446">
        <v>0</v>
      </c>
      <c r="D1063" s="447"/>
      <c r="E1063" s="446">
        <v>0</v>
      </c>
      <c r="F1063" s="448"/>
      <c r="G1063" s="449"/>
    </row>
    <row r="1064" spans="1:7" ht="21" customHeight="1">
      <c r="A1064" s="354">
        <v>2150517</v>
      </c>
      <c r="B1064" s="345" t="s">
        <v>999</v>
      </c>
      <c r="C1064" s="446">
        <v>0</v>
      </c>
      <c r="D1064" s="447">
        <v>635</v>
      </c>
      <c r="E1064" s="446">
        <v>201</v>
      </c>
      <c r="F1064" s="448"/>
      <c r="G1064" s="449"/>
    </row>
    <row r="1065" spans="1:7" ht="21" customHeight="1">
      <c r="A1065" s="354">
        <v>2150550</v>
      </c>
      <c r="B1065" s="345" t="s">
        <v>220</v>
      </c>
      <c r="C1065" s="446">
        <v>0</v>
      </c>
      <c r="D1065" s="447"/>
      <c r="E1065" s="446">
        <v>0</v>
      </c>
      <c r="F1065" s="451"/>
      <c r="G1065" s="452"/>
    </row>
    <row r="1066" spans="1:7" s="34" customFormat="1" ht="21" customHeight="1">
      <c r="A1066" s="354">
        <v>2150599</v>
      </c>
      <c r="B1066" s="345" t="s">
        <v>1000</v>
      </c>
      <c r="C1066" s="446">
        <v>454</v>
      </c>
      <c r="D1066" s="447"/>
      <c r="E1066" s="446">
        <v>0</v>
      </c>
      <c r="F1066" s="448"/>
      <c r="G1066" s="449">
        <v>0</v>
      </c>
    </row>
    <row r="1067" spans="1:7" s="34" customFormat="1" ht="21" customHeight="1">
      <c r="A1067" s="354">
        <v>21507</v>
      </c>
      <c r="B1067" s="344" t="s">
        <v>1001</v>
      </c>
      <c r="C1067" s="316">
        <f t="shared" ref="C1067:E1067" si="142">SUM(C1068:C1073)</f>
        <v>391</v>
      </c>
      <c r="D1067" s="316">
        <f t="shared" si="142"/>
        <v>387</v>
      </c>
      <c r="E1067" s="316">
        <f t="shared" si="142"/>
        <v>381</v>
      </c>
      <c r="F1067" s="444">
        <f>IFERROR(E1067/D1067,0)*100</f>
        <v>98.4</v>
      </c>
      <c r="G1067" s="445">
        <v>135.6</v>
      </c>
    </row>
    <row r="1068" spans="1:7" ht="21" customHeight="1">
      <c r="A1068" s="354">
        <v>2150701</v>
      </c>
      <c r="B1068" s="345" t="s">
        <v>211</v>
      </c>
      <c r="C1068" s="446">
        <v>0</v>
      </c>
      <c r="D1068" s="447">
        <v>5</v>
      </c>
      <c r="E1068" s="446">
        <v>5</v>
      </c>
      <c r="F1068" s="448"/>
      <c r="G1068" s="449"/>
    </row>
    <row r="1069" spans="1:7" ht="21" customHeight="1">
      <c r="A1069" s="354">
        <v>2150702</v>
      </c>
      <c r="B1069" s="345" t="s">
        <v>212</v>
      </c>
      <c r="C1069" s="446">
        <v>20</v>
      </c>
      <c r="D1069" s="447"/>
      <c r="E1069" s="446">
        <v>0</v>
      </c>
      <c r="F1069" s="448"/>
      <c r="G1069" s="449">
        <v>0</v>
      </c>
    </row>
    <row r="1070" spans="1:7" ht="21" customHeight="1">
      <c r="A1070" s="354">
        <v>2150703</v>
      </c>
      <c r="B1070" s="345" t="s">
        <v>213</v>
      </c>
      <c r="C1070" s="446">
        <v>0</v>
      </c>
      <c r="D1070" s="447"/>
      <c r="E1070" s="446">
        <v>0</v>
      </c>
      <c r="F1070" s="448"/>
      <c r="G1070" s="449"/>
    </row>
    <row r="1071" spans="1:7" ht="21" customHeight="1">
      <c r="A1071" s="354">
        <v>2150704</v>
      </c>
      <c r="B1071" s="345" t="s">
        <v>1002</v>
      </c>
      <c r="C1071" s="446">
        <v>0</v>
      </c>
      <c r="D1071" s="447"/>
      <c r="E1071" s="446">
        <v>0</v>
      </c>
      <c r="F1071" s="448"/>
      <c r="G1071" s="449"/>
    </row>
    <row r="1072" spans="1:7" ht="21" customHeight="1">
      <c r="A1072" s="354">
        <v>2150705</v>
      </c>
      <c r="B1072" s="345" t="s">
        <v>1003</v>
      </c>
      <c r="C1072" s="446">
        <v>0</v>
      </c>
      <c r="D1072" s="447"/>
      <c r="E1072" s="446">
        <v>0</v>
      </c>
      <c r="F1072" s="448"/>
      <c r="G1072" s="449"/>
    </row>
    <row r="1073" spans="1:7" ht="21" customHeight="1">
      <c r="A1073" s="354">
        <v>2150799</v>
      </c>
      <c r="B1073" s="345" t="s">
        <v>1004</v>
      </c>
      <c r="C1073" s="446">
        <v>371</v>
      </c>
      <c r="D1073" s="447">
        <v>382</v>
      </c>
      <c r="E1073" s="446">
        <v>376</v>
      </c>
      <c r="F1073" s="451"/>
      <c r="G1073" s="452">
        <v>139.30000000000001</v>
      </c>
    </row>
    <row r="1074" spans="1:7" s="34" customFormat="1" ht="21" customHeight="1">
      <c r="A1074" s="354">
        <v>21508</v>
      </c>
      <c r="B1074" s="344" t="s">
        <v>1005</v>
      </c>
      <c r="C1074" s="314">
        <f t="shared" ref="C1074" si="143">SUM(C1075:C1081)</f>
        <v>100</v>
      </c>
      <c r="D1074" s="314">
        <f t="shared" ref="D1074:E1074" si="144">SUM(D1075:D1081)</f>
        <v>900</v>
      </c>
      <c r="E1074" s="314">
        <f t="shared" si="144"/>
        <v>900</v>
      </c>
      <c r="F1074" s="444">
        <f t="shared" ref="F1074:F1082" si="145">IFERROR(E1074/D1074,0)*100</f>
        <v>100</v>
      </c>
      <c r="G1074" s="445"/>
    </row>
    <row r="1075" spans="1:7" ht="21" customHeight="1">
      <c r="A1075" s="354">
        <v>2150801</v>
      </c>
      <c r="B1075" s="345" t="s">
        <v>211</v>
      </c>
      <c r="C1075" s="446">
        <v>0</v>
      </c>
      <c r="D1075" s="447"/>
      <c r="E1075" s="446">
        <v>0</v>
      </c>
      <c r="F1075" s="444"/>
      <c r="G1075" s="449"/>
    </row>
    <row r="1076" spans="1:7" ht="21" customHeight="1">
      <c r="A1076" s="354">
        <v>2150802</v>
      </c>
      <c r="B1076" s="345" t="s">
        <v>212</v>
      </c>
      <c r="C1076" s="446">
        <v>0</v>
      </c>
      <c r="D1076" s="447"/>
      <c r="E1076" s="446">
        <v>0</v>
      </c>
      <c r="F1076" s="444"/>
      <c r="G1076" s="452"/>
    </row>
    <row r="1077" spans="1:7" ht="21" customHeight="1">
      <c r="A1077" s="354">
        <v>2150803</v>
      </c>
      <c r="B1077" s="345" t="s">
        <v>213</v>
      </c>
      <c r="C1077" s="446">
        <v>0</v>
      </c>
      <c r="D1077" s="447"/>
      <c r="E1077" s="446">
        <v>0</v>
      </c>
      <c r="F1077" s="444"/>
      <c r="G1077" s="452"/>
    </row>
    <row r="1078" spans="1:7" ht="21" customHeight="1">
      <c r="A1078" s="354">
        <v>2150804</v>
      </c>
      <c r="B1078" s="345" t="s">
        <v>1006</v>
      </c>
      <c r="C1078" s="446">
        <v>0</v>
      </c>
      <c r="D1078" s="447"/>
      <c r="E1078" s="446">
        <v>0</v>
      </c>
      <c r="F1078" s="444"/>
      <c r="G1078" s="449"/>
    </row>
    <row r="1079" spans="1:7" ht="21" customHeight="1">
      <c r="A1079" s="354">
        <v>2150805</v>
      </c>
      <c r="B1079" s="345" t="s">
        <v>1007</v>
      </c>
      <c r="C1079" s="446">
        <v>100</v>
      </c>
      <c r="D1079" s="447">
        <v>900</v>
      </c>
      <c r="E1079" s="446">
        <v>900</v>
      </c>
      <c r="F1079" s="444"/>
      <c r="G1079" s="449"/>
    </row>
    <row r="1080" spans="1:7" ht="21" customHeight="1">
      <c r="A1080" s="354">
        <v>2150806</v>
      </c>
      <c r="B1080" s="345" t="s">
        <v>1008</v>
      </c>
      <c r="C1080" s="446">
        <v>0</v>
      </c>
      <c r="D1080" s="447"/>
      <c r="E1080" s="446">
        <v>0</v>
      </c>
      <c r="F1080" s="444"/>
      <c r="G1080" s="449"/>
    </row>
    <row r="1081" spans="1:7" ht="21" customHeight="1">
      <c r="A1081" s="354">
        <v>2150899</v>
      </c>
      <c r="B1081" s="345" t="s">
        <v>1009</v>
      </c>
      <c r="C1081" s="446">
        <v>0</v>
      </c>
      <c r="D1081" s="447"/>
      <c r="E1081" s="446">
        <v>0</v>
      </c>
      <c r="F1081" s="444"/>
      <c r="G1081" s="449"/>
    </row>
    <row r="1082" spans="1:7" ht="21" customHeight="1">
      <c r="A1082" s="354">
        <v>21599</v>
      </c>
      <c r="B1082" s="344" t="s">
        <v>1010</v>
      </c>
      <c r="C1082" s="446">
        <f t="shared" ref="C1082" si="146">SUM(C1083:C1087)</f>
        <v>0</v>
      </c>
      <c r="D1082" s="446">
        <f t="shared" ref="D1082:E1082" si="147">SUM(D1083:D1087)</f>
        <v>0</v>
      </c>
      <c r="E1082" s="446">
        <f t="shared" si="147"/>
        <v>0</v>
      </c>
      <c r="F1082" s="444">
        <f t="shared" si="145"/>
        <v>0</v>
      </c>
      <c r="G1082" s="445"/>
    </row>
    <row r="1083" spans="1:7" ht="21" customHeight="1">
      <c r="A1083" s="354">
        <v>2159901</v>
      </c>
      <c r="B1083" s="345" t="s">
        <v>1011</v>
      </c>
      <c r="C1083" s="446">
        <v>0</v>
      </c>
      <c r="D1083" s="447"/>
      <c r="E1083" s="446">
        <v>0</v>
      </c>
      <c r="F1083" s="444"/>
      <c r="G1083" s="449"/>
    </row>
    <row r="1084" spans="1:7" s="34" customFormat="1" ht="21" customHeight="1">
      <c r="A1084" s="354">
        <v>2159904</v>
      </c>
      <c r="B1084" s="345" t="s">
        <v>1012</v>
      </c>
      <c r="C1084" s="446">
        <v>0</v>
      </c>
      <c r="D1084" s="447"/>
      <c r="E1084" s="446">
        <v>0</v>
      </c>
      <c r="F1084" s="444"/>
      <c r="G1084" s="452"/>
    </row>
    <row r="1085" spans="1:7" ht="21" customHeight="1">
      <c r="A1085" s="354">
        <v>2159905</v>
      </c>
      <c r="B1085" s="345" t="s">
        <v>1013</v>
      </c>
      <c r="C1085" s="446">
        <v>0</v>
      </c>
      <c r="D1085" s="447"/>
      <c r="E1085" s="446">
        <v>0</v>
      </c>
      <c r="F1085" s="444"/>
      <c r="G1085" s="449"/>
    </row>
    <row r="1086" spans="1:7" ht="21" customHeight="1">
      <c r="A1086" s="354">
        <v>2159906</v>
      </c>
      <c r="B1086" s="345" t="s">
        <v>1014</v>
      </c>
      <c r="C1086" s="446">
        <v>0</v>
      </c>
      <c r="D1086" s="447"/>
      <c r="E1086" s="446">
        <v>0</v>
      </c>
      <c r="F1086" s="444"/>
      <c r="G1086" s="449"/>
    </row>
    <row r="1087" spans="1:7" ht="21" customHeight="1">
      <c r="A1087" s="354">
        <v>2159999</v>
      </c>
      <c r="B1087" s="345" t="s">
        <v>1015</v>
      </c>
      <c r="C1087" s="446">
        <v>0</v>
      </c>
      <c r="D1087" s="447"/>
      <c r="E1087" s="446">
        <v>0</v>
      </c>
      <c r="F1087" s="444"/>
      <c r="G1087" s="449"/>
    </row>
    <row r="1088" spans="1:7" ht="21" customHeight="1">
      <c r="A1088" s="354">
        <v>216</v>
      </c>
      <c r="B1088" s="344" t="s">
        <v>142</v>
      </c>
      <c r="C1088" s="316">
        <f t="shared" ref="C1088:E1088" si="148">C1089+C1099+C1105</f>
        <v>920</v>
      </c>
      <c r="D1088" s="316">
        <f t="shared" si="148"/>
        <v>1761</v>
      </c>
      <c r="E1088" s="316">
        <f t="shared" si="148"/>
        <v>1488</v>
      </c>
      <c r="F1088" s="444">
        <f t="shared" ref="F1088:F1089" si="149">IFERROR(E1088/D1088,0)*100</f>
        <v>84.5</v>
      </c>
      <c r="G1088" s="445">
        <v>201.9</v>
      </c>
    </row>
    <row r="1089" spans="1:7" s="20" customFormat="1" ht="21" customHeight="1">
      <c r="A1089" s="354">
        <v>21602</v>
      </c>
      <c r="B1089" s="344" t="s">
        <v>1016</v>
      </c>
      <c r="C1089" s="316">
        <f t="shared" ref="C1089:E1089" si="150">SUM(C1090:C1098)</f>
        <v>920</v>
      </c>
      <c r="D1089" s="316">
        <f t="shared" si="150"/>
        <v>1455</v>
      </c>
      <c r="E1089" s="316">
        <f t="shared" si="150"/>
        <v>1188</v>
      </c>
      <c r="F1089" s="444">
        <f t="shared" si="149"/>
        <v>81.599999999999994</v>
      </c>
      <c r="G1089" s="445">
        <v>174.2</v>
      </c>
    </row>
    <row r="1090" spans="1:7" s="34" customFormat="1" ht="21" customHeight="1">
      <c r="A1090" s="354">
        <v>2160201</v>
      </c>
      <c r="B1090" s="345" t="s">
        <v>211</v>
      </c>
      <c r="C1090" s="446">
        <v>220</v>
      </c>
      <c r="D1090" s="447">
        <v>185</v>
      </c>
      <c r="E1090" s="446">
        <v>185</v>
      </c>
      <c r="F1090" s="448"/>
      <c r="G1090" s="449"/>
    </row>
    <row r="1091" spans="1:7" s="34" customFormat="1" ht="21" customHeight="1">
      <c r="A1091" s="354">
        <v>2160202</v>
      </c>
      <c r="B1091" s="345" t="s">
        <v>212</v>
      </c>
      <c r="C1091" s="446">
        <v>0</v>
      </c>
      <c r="D1091" s="447"/>
      <c r="E1091" s="446">
        <v>0</v>
      </c>
      <c r="F1091" s="448"/>
      <c r="G1091" s="449">
        <v>0</v>
      </c>
    </row>
    <row r="1092" spans="1:7" ht="21" customHeight="1">
      <c r="A1092" s="354">
        <v>2160203</v>
      </c>
      <c r="B1092" s="345" t="s">
        <v>213</v>
      </c>
      <c r="C1092" s="446">
        <v>0</v>
      </c>
      <c r="D1092" s="447"/>
      <c r="E1092" s="446">
        <v>0</v>
      </c>
      <c r="F1092" s="448"/>
      <c r="G1092" s="449"/>
    </row>
    <row r="1093" spans="1:7" ht="21" customHeight="1">
      <c r="A1093" s="354">
        <v>2160216</v>
      </c>
      <c r="B1093" s="345" t="s">
        <v>1017</v>
      </c>
      <c r="C1093" s="446">
        <v>0</v>
      </c>
      <c r="D1093" s="447"/>
      <c r="E1093" s="446">
        <v>0</v>
      </c>
      <c r="F1093" s="448"/>
      <c r="G1093" s="449"/>
    </row>
    <row r="1094" spans="1:7" s="34" customFormat="1" ht="21" customHeight="1">
      <c r="A1094" s="354">
        <v>2160217</v>
      </c>
      <c r="B1094" s="345" t="s">
        <v>1018</v>
      </c>
      <c r="C1094" s="446">
        <v>0</v>
      </c>
      <c r="D1094" s="447">
        <v>4</v>
      </c>
      <c r="E1094" s="446">
        <v>3</v>
      </c>
      <c r="F1094" s="451"/>
      <c r="G1094" s="452"/>
    </row>
    <row r="1095" spans="1:7" ht="21" customHeight="1">
      <c r="A1095" s="354">
        <v>2160218</v>
      </c>
      <c r="B1095" s="345" t="s">
        <v>1019</v>
      </c>
      <c r="C1095" s="446">
        <v>0</v>
      </c>
      <c r="D1095" s="447"/>
      <c r="E1095" s="446">
        <v>0</v>
      </c>
      <c r="F1095" s="448"/>
      <c r="G1095" s="449"/>
    </row>
    <row r="1096" spans="1:7" ht="21" customHeight="1">
      <c r="A1096" s="354">
        <v>2160219</v>
      </c>
      <c r="B1096" s="345" t="s">
        <v>1020</v>
      </c>
      <c r="C1096" s="446">
        <v>0</v>
      </c>
      <c r="D1096" s="447"/>
      <c r="E1096" s="446">
        <v>0</v>
      </c>
      <c r="F1096" s="448"/>
      <c r="G1096" s="449"/>
    </row>
    <row r="1097" spans="1:7" ht="21" customHeight="1">
      <c r="A1097" s="354">
        <v>2160250</v>
      </c>
      <c r="B1097" s="345" t="s">
        <v>220</v>
      </c>
      <c r="C1097" s="446">
        <v>0</v>
      </c>
      <c r="D1097" s="447"/>
      <c r="E1097" s="446">
        <v>0</v>
      </c>
      <c r="F1097" s="448"/>
      <c r="G1097" s="449"/>
    </row>
    <row r="1098" spans="1:7" ht="21" customHeight="1">
      <c r="A1098" s="354">
        <v>2160299</v>
      </c>
      <c r="B1098" s="345" t="s">
        <v>1021</v>
      </c>
      <c r="C1098" s="446">
        <v>700</v>
      </c>
      <c r="D1098" s="447">
        <v>1266</v>
      </c>
      <c r="E1098" s="446">
        <v>1000</v>
      </c>
      <c r="F1098" s="448"/>
      <c r="G1098" s="449"/>
    </row>
    <row r="1099" spans="1:7" ht="21" customHeight="1">
      <c r="A1099" s="354">
        <v>21606</v>
      </c>
      <c r="B1099" s="344" t="s">
        <v>1022</v>
      </c>
      <c r="C1099" s="446">
        <v>0</v>
      </c>
      <c r="D1099" s="447"/>
      <c r="E1099" s="316"/>
      <c r="F1099" s="444">
        <f>IFERROR(E1099/D1099,0)*100</f>
        <v>0</v>
      </c>
      <c r="G1099" s="445"/>
    </row>
    <row r="1100" spans="1:7" ht="21" customHeight="1">
      <c r="A1100" s="354">
        <v>2160601</v>
      </c>
      <c r="B1100" s="345" t="s">
        <v>211</v>
      </c>
      <c r="C1100" s="446">
        <v>0</v>
      </c>
      <c r="D1100" s="447"/>
      <c r="E1100" s="446">
        <v>0</v>
      </c>
      <c r="F1100" s="451"/>
      <c r="G1100" s="452"/>
    </row>
    <row r="1101" spans="1:7" ht="21" customHeight="1">
      <c r="A1101" s="354">
        <v>2160602</v>
      </c>
      <c r="B1101" s="345" t="s">
        <v>212</v>
      </c>
      <c r="C1101" s="446">
        <v>0</v>
      </c>
      <c r="D1101" s="447"/>
      <c r="E1101" s="446">
        <v>0</v>
      </c>
      <c r="F1101" s="451"/>
      <c r="G1101" s="452"/>
    </row>
    <row r="1102" spans="1:7" ht="21" customHeight="1">
      <c r="A1102" s="354">
        <v>2160603</v>
      </c>
      <c r="B1102" s="345" t="s">
        <v>213</v>
      </c>
      <c r="C1102" s="446">
        <v>0</v>
      </c>
      <c r="D1102" s="447"/>
      <c r="E1102" s="446">
        <v>0</v>
      </c>
      <c r="F1102" s="448"/>
      <c r="G1102" s="449"/>
    </row>
    <row r="1103" spans="1:7" ht="21" customHeight="1">
      <c r="A1103" s="354">
        <v>2160607</v>
      </c>
      <c r="B1103" s="345" t="s">
        <v>1023</v>
      </c>
      <c r="C1103" s="446">
        <v>0</v>
      </c>
      <c r="D1103" s="447"/>
      <c r="E1103" s="446">
        <v>0</v>
      </c>
      <c r="F1103" s="448"/>
      <c r="G1103" s="449"/>
    </row>
    <row r="1104" spans="1:7" s="34" customFormat="1" ht="21" customHeight="1">
      <c r="A1104" s="354">
        <v>2160699</v>
      </c>
      <c r="B1104" s="345" t="s">
        <v>1024</v>
      </c>
      <c r="C1104" s="446">
        <v>0</v>
      </c>
      <c r="D1104" s="447"/>
      <c r="E1104" s="446">
        <v>0</v>
      </c>
      <c r="F1104" s="451"/>
      <c r="G1104" s="452"/>
    </row>
    <row r="1105" spans="1:7" s="34" customFormat="1" ht="21" customHeight="1">
      <c r="A1105" s="354">
        <v>21699</v>
      </c>
      <c r="B1105" s="344" t="s">
        <v>1025</v>
      </c>
      <c r="C1105" s="316">
        <f t="shared" ref="C1105:E1105" si="151">SUM(C1106:C1107)</f>
        <v>0</v>
      </c>
      <c r="D1105" s="316">
        <f t="shared" si="151"/>
        <v>306</v>
      </c>
      <c r="E1105" s="316">
        <f t="shared" si="151"/>
        <v>300</v>
      </c>
      <c r="F1105" s="444">
        <f>IFERROR(E1105/D1105,0)*100</f>
        <v>98</v>
      </c>
      <c r="G1105" s="445">
        <v>545.5</v>
      </c>
    </row>
    <row r="1106" spans="1:7" ht="21" customHeight="1">
      <c r="A1106" s="354">
        <v>2169901</v>
      </c>
      <c r="B1106" s="345" t="s">
        <v>1026</v>
      </c>
      <c r="C1106" s="446">
        <v>0</v>
      </c>
      <c r="D1106" s="447"/>
      <c r="E1106" s="446">
        <v>0</v>
      </c>
      <c r="F1106" s="448"/>
      <c r="G1106" s="449"/>
    </row>
    <row r="1107" spans="1:7" ht="21" customHeight="1">
      <c r="A1107" s="354">
        <v>2169999</v>
      </c>
      <c r="B1107" s="345" t="s">
        <v>1027</v>
      </c>
      <c r="C1107" s="446">
        <v>0</v>
      </c>
      <c r="D1107" s="447">
        <v>306</v>
      </c>
      <c r="E1107" s="446">
        <v>300</v>
      </c>
      <c r="F1107" s="448"/>
      <c r="G1107" s="449"/>
    </row>
    <row r="1108" spans="1:7" ht="21" customHeight="1">
      <c r="A1108" s="354">
        <v>217</v>
      </c>
      <c r="B1108" s="344" t="s">
        <v>143</v>
      </c>
      <c r="C1108" s="316">
        <f t="shared" ref="C1108:E1108" si="152">C1109+C1116+C1126+C1132+C1135</f>
        <v>106</v>
      </c>
      <c r="D1108" s="316">
        <f t="shared" si="152"/>
        <v>201</v>
      </c>
      <c r="E1108" s="316">
        <f t="shared" si="152"/>
        <v>201</v>
      </c>
      <c r="F1108" s="444">
        <f t="shared" ref="F1108:F1109" si="153">IFERROR(E1108/D1108,0)*100</f>
        <v>100</v>
      </c>
      <c r="G1108" s="445">
        <v>51.7</v>
      </c>
    </row>
    <row r="1109" spans="1:7" ht="21" customHeight="1">
      <c r="A1109" s="354">
        <v>21701</v>
      </c>
      <c r="B1109" s="344" t="s">
        <v>1028</v>
      </c>
      <c r="C1109" s="316">
        <f t="shared" ref="C1109" si="154">SUM(C1110:C1115)</f>
        <v>0</v>
      </c>
      <c r="D1109" s="316">
        <f t="shared" ref="D1109:E1109" si="155">SUM(D1110:D1115)</f>
        <v>35</v>
      </c>
      <c r="E1109" s="316">
        <f t="shared" si="155"/>
        <v>35</v>
      </c>
      <c r="F1109" s="444">
        <f t="shared" si="153"/>
        <v>100</v>
      </c>
      <c r="G1109" s="445"/>
    </row>
    <row r="1110" spans="1:7" ht="21" customHeight="1">
      <c r="A1110" s="354">
        <v>2170101</v>
      </c>
      <c r="B1110" s="345" t="s">
        <v>211</v>
      </c>
      <c r="C1110" s="446">
        <v>0</v>
      </c>
      <c r="D1110" s="447">
        <v>35</v>
      </c>
      <c r="E1110" s="446">
        <v>35</v>
      </c>
      <c r="F1110" s="448"/>
      <c r="G1110" s="449"/>
    </row>
    <row r="1111" spans="1:7" ht="21" customHeight="1">
      <c r="A1111" s="354">
        <v>2170102</v>
      </c>
      <c r="B1111" s="345" t="s">
        <v>212</v>
      </c>
      <c r="C1111" s="446">
        <v>0</v>
      </c>
      <c r="D1111" s="447"/>
      <c r="E1111" s="446">
        <v>0</v>
      </c>
      <c r="F1111" s="448"/>
      <c r="G1111" s="449"/>
    </row>
    <row r="1112" spans="1:7" ht="21" customHeight="1">
      <c r="A1112" s="354">
        <v>2170103</v>
      </c>
      <c r="B1112" s="345" t="s">
        <v>213</v>
      </c>
      <c r="C1112" s="446">
        <v>0</v>
      </c>
      <c r="D1112" s="447"/>
      <c r="E1112" s="446">
        <v>0</v>
      </c>
      <c r="F1112" s="448"/>
      <c r="G1112" s="449"/>
    </row>
    <row r="1113" spans="1:7" ht="21" customHeight="1">
      <c r="A1113" s="354">
        <v>2170104</v>
      </c>
      <c r="B1113" s="345" t="s">
        <v>1029</v>
      </c>
      <c r="C1113" s="446">
        <v>0</v>
      </c>
      <c r="D1113" s="447"/>
      <c r="E1113" s="446">
        <v>0</v>
      </c>
      <c r="F1113" s="448"/>
      <c r="G1113" s="449"/>
    </row>
    <row r="1114" spans="1:7" ht="21" customHeight="1">
      <c r="A1114" s="354">
        <v>2170150</v>
      </c>
      <c r="B1114" s="345" t="s">
        <v>220</v>
      </c>
      <c r="C1114" s="446">
        <v>0</v>
      </c>
      <c r="D1114" s="447"/>
      <c r="E1114" s="446">
        <v>0</v>
      </c>
      <c r="F1114" s="451"/>
      <c r="G1114" s="452"/>
    </row>
    <row r="1115" spans="1:7" ht="21" customHeight="1">
      <c r="A1115" s="354">
        <v>2170199</v>
      </c>
      <c r="B1115" s="345" t="s">
        <v>1030</v>
      </c>
      <c r="C1115" s="446">
        <v>0</v>
      </c>
      <c r="D1115" s="447"/>
      <c r="E1115" s="446">
        <v>0</v>
      </c>
      <c r="F1115" s="451"/>
      <c r="G1115" s="452"/>
    </row>
    <row r="1116" spans="1:7" ht="21" customHeight="1">
      <c r="A1116" s="354">
        <v>21702</v>
      </c>
      <c r="B1116" s="344" t="s">
        <v>1031</v>
      </c>
      <c r="C1116" s="316">
        <f t="shared" ref="C1116" si="156">SUM(C1117:C1125)</f>
        <v>0</v>
      </c>
      <c r="D1116" s="316">
        <f t="shared" ref="D1116:E1116" si="157">SUM(D1117:D1125)</f>
        <v>0</v>
      </c>
      <c r="E1116" s="316">
        <f t="shared" si="157"/>
        <v>0</v>
      </c>
      <c r="F1116" s="444">
        <f t="shared" ref="F1116" si="158">IFERROR(E1116/D1116,0)*100</f>
        <v>0</v>
      </c>
      <c r="G1116" s="445"/>
    </row>
    <row r="1117" spans="1:7" ht="21" customHeight="1">
      <c r="A1117" s="354">
        <v>2170201</v>
      </c>
      <c r="B1117" s="345" t="s">
        <v>1032</v>
      </c>
      <c r="C1117" s="446">
        <v>0</v>
      </c>
      <c r="D1117" s="447"/>
      <c r="E1117" s="446">
        <v>0</v>
      </c>
      <c r="F1117" s="444"/>
      <c r="G1117" s="449"/>
    </row>
    <row r="1118" spans="1:7" ht="21" customHeight="1">
      <c r="A1118" s="354">
        <v>2170202</v>
      </c>
      <c r="B1118" s="345" t="s">
        <v>1033</v>
      </c>
      <c r="C1118" s="446">
        <v>0</v>
      </c>
      <c r="D1118" s="447"/>
      <c r="E1118" s="446">
        <v>0</v>
      </c>
      <c r="F1118" s="444"/>
      <c r="G1118" s="449"/>
    </row>
    <row r="1119" spans="1:7" ht="21" customHeight="1">
      <c r="A1119" s="354">
        <v>2170203</v>
      </c>
      <c r="B1119" s="345" t="s">
        <v>1034</v>
      </c>
      <c r="C1119" s="446">
        <v>0</v>
      </c>
      <c r="D1119" s="447"/>
      <c r="E1119" s="446">
        <v>0</v>
      </c>
      <c r="F1119" s="444"/>
      <c r="G1119" s="449"/>
    </row>
    <row r="1120" spans="1:7" ht="21" customHeight="1">
      <c r="A1120" s="354">
        <v>2170204</v>
      </c>
      <c r="B1120" s="345" t="s">
        <v>1035</v>
      </c>
      <c r="C1120" s="446">
        <v>0</v>
      </c>
      <c r="D1120" s="447"/>
      <c r="E1120" s="446">
        <v>0</v>
      </c>
      <c r="F1120" s="444"/>
      <c r="G1120" s="449"/>
    </row>
    <row r="1121" spans="1:7" ht="21" customHeight="1">
      <c r="A1121" s="354">
        <v>2170205</v>
      </c>
      <c r="B1121" s="345" t="s">
        <v>1036</v>
      </c>
      <c r="C1121" s="446">
        <v>0</v>
      </c>
      <c r="D1121" s="447"/>
      <c r="E1121" s="446">
        <v>0</v>
      </c>
      <c r="F1121" s="444"/>
      <c r="G1121" s="449"/>
    </row>
    <row r="1122" spans="1:7" ht="21" customHeight="1">
      <c r="A1122" s="354">
        <v>2170206</v>
      </c>
      <c r="B1122" s="345" t="s">
        <v>1037</v>
      </c>
      <c r="C1122" s="446">
        <v>0</v>
      </c>
      <c r="D1122" s="447"/>
      <c r="E1122" s="446">
        <v>0</v>
      </c>
      <c r="F1122" s="444"/>
      <c r="G1122" s="449"/>
    </row>
    <row r="1123" spans="1:7" ht="21" customHeight="1">
      <c r="A1123" s="354">
        <v>2170207</v>
      </c>
      <c r="B1123" s="345" t="s">
        <v>1038</v>
      </c>
      <c r="C1123" s="446">
        <v>0</v>
      </c>
      <c r="D1123" s="447"/>
      <c r="E1123" s="446">
        <v>0</v>
      </c>
      <c r="F1123" s="444"/>
      <c r="G1123" s="449"/>
    </row>
    <row r="1124" spans="1:7" s="20" customFormat="1" ht="21" customHeight="1">
      <c r="A1124" s="354">
        <v>2170208</v>
      </c>
      <c r="B1124" s="345" t="s">
        <v>1039</v>
      </c>
      <c r="C1124" s="446">
        <v>0</v>
      </c>
      <c r="D1124" s="447"/>
      <c r="E1124" s="446">
        <v>0</v>
      </c>
      <c r="F1124" s="444"/>
      <c r="G1124" s="449"/>
    </row>
    <row r="1125" spans="1:7" ht="21" customHeight="1">
      <c r="A1125" s="354">
        <v>2170299</v>
      </c>
      <c r="B1125" s="345" t="s">
        <v>1040</v>
      </c>
      <c r="C1125" s="446">
        <v>0</v>
      </c>
      <c r="D1125" s="447"/>
      <c r="E1125" s="446">
        <v>0</v>
      </c>
      <c r="F1125" s="444"/>
      <c r="G1125" s="449"/>
    </row>
    <row r="1126" spans="1:7" ht="21" customHeight="1">
      <c r="A1126" s="354">
        <v>21703</v>
      </c>
      <c r="B1126" s="344" t="s">
        <v>1041</v>
      </c>
      <c r="C1126" s="316">
        <f t="shared" ref="C1126:E1126" si="159">SUM(C1127:C1131)</f>
        <v>106</v>
      </c>
      <c r="D1126" s="316">
        <f t="shared" si="159"/>
        <v>106</v>
      </c>
      <c r="E1126" s="316">
        <f t="shared" si="159"/>
        <v>106</v>
      </c>
      <c r="F1126" s="444">
        <f>IFERROR(E1126/D1126,0)*100</f>
        <v>100</v>
      </c>
      <c r="G1126" s="445">
        <v>38.5</v>
      </c>
    </row>
    <row r="1127" spans="1:7" ht="21" customHeight="1">
      <c r="A1127" s="354">
        <v>2170301</v>
      </c>
      <c r="B1127" s="345" t="s">
        <v>1042</v>
      </c>
      <c r="C1127" s="446">
        <v>0</v>
      </c>
      <c r="D1127" s="447"/>
      <c r="E1127" s="446">
        <v>0</v>
      </c>
      <c r="F1127" s="448"/>
      <c r="G1127" s="449"/>
    </row>
    <row r="1128" spans="1:7" ht="21" customHeight="1">
      <c r="A1128" s="354">
        <v>2170302</v>
      </c>
      <c r="B1128" s="345" t="s">
        <v>1043</v>
      </c>
      <c r="C1128" s="446">
        <v>0</v>
      </c>
      <c r="D1128" s="447"/>
      <c r="E1128" s="446">
        <v>0</v>
      </c>
      <c r="F1128" s="448"/>
      <c r="G1128" s="449">
        <v>0</v>
      </c>
    </row>
    <row r="1129" spans="1:7" ht="21" customHeight="1">
      <c r="A1129" s="354">
        <v>2170303</v>
      </c>
      <c r="B1129" s="345" t="s">
        <v>1044</v>
      </c>
      <c r="C1129" s="446">
        <v>0</v>
      </c>
      <c r="D1129" s="447"/>
      <c r="E1129" s="446">
        <v>0</v>
      </c>
      <c r="F1129" s="448"/>
      <c r="G1129" s="449"/>
    </row>
    <row r="1130" spans="1:7" s="34" customFormat="1" ht="21" customHeight="1">
      <c r="A1130" s="354">
        <v>2170304</v>
      </c>
      <c r="B1130" s="345" t="s">
        <v>1045</v>
      </c>
      <c r="C1130" s="446">
        <v>0</v>
      </c>
      <c r="D1130" s="447"/>
      <c r="E1130" s="446">
        <v>0</v>
      </c>
      <c r="F1130" s="448"/>
      <c r="G1130" s="449"/>
    </row>
    <row r="1131" spans="1:7" ht="21" customHeight="1">
      <c r="A1131" s="354">
        <v>2170399</v>
      </c>
      <c r="B1131" s="345" t="s">
        <v>1046</v>
      </c>
      <c r="C1131" s="446">
        <v>106</v>
      </c>
      <c r="D1131" s="447">
        <v>106</v>
      </c>
      <c r="E1131" s="446">
        <v>106</v>
      </c>
      <c r="F1131" s="448"/>
      <c r="G1131" s="449"/>
    </row>
    <row r="1132" spans="1:7" ht="21" customHeight="1">
      <c r="A1132" s="354">
        <v>21704</v>
      </c>
      <c r="B1132" s="344" t="s">
        <v>1047</v>
      </c>
      <c r="C1132" s="446"/>
      <c r="D1132" s="447"/>
      <c r="E1132" s="446">
        <v>0</v>
      </c>
      <c r="F1132" s="444">
        <f>IFERROR(E1132/D1132,0)*100</f>
        <v>0</v>
      </c>
      <c r="G1132" s="445"/>
    </row>
    <row r="1133" spans="1:7" ht="21" customHeight="1">
      <c r="A1133" s="354">
        <v>2170401</v>
      </c>
      <c r="B1133" s="345" t="s">
        <v>1048</v>
      </c>
      <c r="C1133" s="446">
        <v>0</v>
      </c>
      <c r="D1133" s="447"/>
      <c r="E1133" s="446">
        <v>0</v>
      </c>
      <c r="F1133" s="448"/>
      <c r="G1133" s="449"/>
    </row>
    <row r="1134" spans="1:7" ht="21" customHeight="1">
      <c r="A1134" s="354">
        <v>2170499</v>
      </c>
      <c r="B1134" s="345" t="s">
        <v>1049</v>
      </c>
      <c r="C1134" s="446">
        <v>0</v>
      </c>
      <c r="D1134" s="447"/>
      <c r="E1134" s="446">
        <v>0</v>
      </c>
      <c r="F1134" s="448"/>
      <c r="G1134" s="449"/>
    </row>
    <row r="1135" spans="1:7" ht="21" customHeight="1">
      <c r="A1135" s="354">
        <v>21799</v>
      </c>
      <c r="B1135" s="344" t="s">
        <v>1050</v>
      </c>
      <c r="C1135" s="316">
        <f t="shared" ref="C1135:E1135" si="160">SUM(C1136:C1137)</f>
        <v>0</v>
      </c>
      <c r="D1135" s="316">
        <f t="shared" si="160"/>
        <v>60</v>
      </c>
      <c r="E1135" s="316">
        <f t="shared" si="160"/>
        <v>60</v>
      </c>
      <c r="F1135" s="444">
        <f>IFERROR(E1135/D1135,0)*100</f>
        <v>100</v>
      </c>
      <c r="G1135" s="445">
        <v>52.6</v>
      </c>
    </row>
    <row r="1136" spans="1:7" ht="21" customHeight="1">
      <c r="A1136" s="354">
        <v>2179902</v>
      </c>
      <c r="B1136" s="345" t="s">
        <v>1051</v>
      </c>
      <c r="C1136" s="446">
        <v>0</v>
      </c>
      <c r="D1136" s="447"/>
      <c r="E1136" s="446">
        <v>0</v>
      </c>
      <c r="F1136" s="448"/>
      <c r="G1136" s="449"/>
    </row>
    <row r="1137" spans="1:7" ht="21" customHeight="1">
      <c r="A1137" s="354">
        <v>2179999</v>
      </c>
      <c r="B1137" s="345" t="s">
        <v>1052</v>
      </c>
      <c r="C1137" s="446">
        <v>0</v>
      </c>
      <c r="D1137" s="447">
        <v>60</v>
      </c>
      <c r="E1137" s="446">
        <v>60</v>
      </c>
      <c r="F1137" s="448"/>
      <c r="G1137" s="449"/>
    </row>
    <row r="1138" spans="1:7" ht="21" customHeight="1">
      <c r="A1138" s="354">
        <v>219</v>
      </c>
      <c r="B1138" s="344" t="s">
        <v>144</v>
      </c>
      <c r="C1138" s="446">
        <v>0</v>
      </c>
      <c r="D1138" s="447"/>
      <c r="E1138" s="446">
        <v>0</v>
      </c>
      <c r="F1138" s="444">
        <f t="shared" ref="F1138:F1149" si="161">IFERROR(E1138/D1138,0)*100</f>
        <v>0</v>
      </c>
      <c r="G1138" s="445"/>
    </row>
    <row r="1139" spans="1:7" ht="21" customHeight="1">
      <c r="A1139" s="354">
        <v>21901</v>
      </c>
      <c r="B1139" s="344" t="s">
        <v>1053</v>
      </c>
      <c r="C1139" s="446">
        <v>0</v>
      </c>
      <c r="D1139" s="447"/>
      <c r="E1139" s="446">
        <v>0</v>
      </c>
      <c r="F1139" s="444">
        <f t="shared" si="161"/>
        <v>0</v>
      </c>
      <c r="G1139" s="445"/>
    </row>
    <row r="1140" spans="1:7" ht="21" customHeight="1">
      <c r="A1140" s="354">
        <v>21902</v>
      </c>
      <c r="B1140" s="344" t="s">
        <v>1054</v>
      </c>
      <c r="C1140" s="446">
        <v>0</v>
      </c>
      <c r="D1140" s="447"/>
      <c r="E1140" s="446">
        <v>0</v>
      </c>
      <c r="F1140" s="444">
        <f t="shared" si="161"/>
        <v>0</v>
      </c>
      <c r="G1140" s="445"/>
    </row>
    <row r="1141" spans="1:7" ht="21" customHeight="1">
      <c r="A1141" s="354">
        <v>21903</v>
      </c>
      <c r="B1141" s="344" t="s">
        <v>1055</v>
      </c>
      <c r="C1141" s="446">
        <v>0</v>
      </c>
      <c r="D1141" s="447"/>
      <c r="E1141" s="446">
        <v>0</v>
      </c>
      <c r="F1141" s="444">
        <f t="shared" si="161"/>
        <v>0</v>
      </c>
      <c r="G1141" s="445"/>
    </row>
    <row r="1142" spans="1:7" ht="21" customHeight="1">
      <c r="A1142" s="354">
        <v>21904</v>
      </c>
      <c r="B1142" s="344" t="s">
        <v>1056</v>
      </c>
      <c r="C1142" s="446">
        <v>0</v>
      </c>
      <c r="D1142" s="447"/>
      <c r="E1142" s="446">
        <v>0</v>
      </c>
      <c r="F1142" s="444">
        <f t="shared" si="161"/>
        <v>0</v>
      </c>
      <c r="G1142" s="445"/>
    </row>
    <row r="1143" spans="1:7" ht="21" customHeight="1">
      <c r="A1143" s="354">
        <v>21905</v>
      </c>
      <c r="B1143" s="344" t="s">
        <v>1057</v>
      </c>
      <c r="C1143" s="446">
        <v>0</v>
      </c>
      <c r="D1143" s="447"/>
      <c r="E1143" s="446">
        <v>0</v>
      </c>
      <c r="F1143" s="444">
        <f t="shared" si="161"/>
        <v>0</v>
      </c>
      <c r="G1143" s="445"/>
    </row>
    <row r="1144" spans="1:7" ht="21" customHeight="1">
      <c r="A1144" s="354">
        <v>21906</v>
      </c>
      <c r="B1144" s="344" t="s">
        <v>843</v>
      </c>
      <c r="C1144" s="446">
        <v>0</v>
      </c>
      <c r="D1144" s="447"/>
      <c r="E1144" s="446">
        <v>0</v>
      </c>
      <c r="F1144" s="444">
        <f t="shared" si="161"/>
        <v>0</v>
      </c>
      <c r="G1144" s="445"/>
    </row>
    <row r="1145" spans="1:7" s="34" customFormat="1" ht="21" customHeight="1">
      <c r="A1145" s="354">
        <v>21907</v>
      </c>
      <c r="B1145" s="344" t="s">
        <v>1058</v>
      </c>
      <c r="C1145" s="446">
        <v>0</v>
      </c>
      <c r="D1145" s="447"/>
      <c r="E1145" s="446">
        <v>0</v>
      </c>
      <c r="F1145" s="444">
        <f t="shared" si="161"/>
        <v>0</v>
      </c>
      <c r="G1145" s="445"/>
    </row>
    <row r="1146" spans="1:7" ht="21" customHeight="1">
      <c r="A1146" s="354">
        <v>21908</v>
      </c>
      <c r="B1146" s="344" t="s">
        <v>1059</v>
      </c>
      <c r="C1146" s="446">
        <v>0</v>
      </c>
      <c r="D1146" s="447"/>
      <c r="E1146" s="446">
        <v>0</v>
      </c>
      <c r="F1146" s="444">
        <f t="shared" si="161"/>
        <v>0</v>
      </c>
      <c r="G1146" s="445"/>
    </row>
    <row r="1147" spans="1:7" s="34" customFormat="1" ht="21" customHeight="1">
      <c r="A1147" s="354">
        <v>21999</v>
      </c>
      <c r="B1147" s="344" t="s">
        <v>1060</v>
      </c>
      <c r="C1147" s="446">
        <v>0</v>
      </c>
      <c r="D1147" s="447"/>
      <c r="E1147" s="446">
        <v>0</v>
      </c>
      <c r="F1147" s="444">
        <f t="shared" si="161"/>
        <v>0</v>
      </c>
      <c r="G1147" s="445"/>
    </row>
    <row r="1148" spans="1:7" s="34" customFormat="1" ht="21" customHeight="1">
      <c r="A1148" s="354">
        <v>220</v>
      </c>
      <c r="B1148" s="344" t="s">
        <v>145</v>
      </c>
      <c r="C1148" s="316">
        <f t="shared" ref="C1148:E1148" si="162">C1149+C1176+C1191</f>
        <v>1895</v>
      </c>
      <c r="D1148" s="316">
        <f t="shared" si="162"/>
        <v>3294</v>
      </c>
      <c r="E1148" s="316">
        <f t="shared" si="162"/>
        <v>1991</v>
      </c>
      <c r="F1148" s="444">
        <f t="shared" si="161"/>
        <v>60.4</v>
      </c>
      <c r="G1148" s="445">
        <v>93</v>
      </c>
    </row>
    <row r="1149" spans="1:7" ht="21" customHeight="1">
      <c r="A1149" s="354">
        <v>22001</v>
      </c>
      <c r="B1149" s="344" t="s">
        <v>1061</v>
      </c>
      <c r="C1149" s="316">
        <f t="shared" ref="C1149:E1149" si="163">SUM(C1150:C1175)</f>
        <v>1823</v>
      </c>
      <c r="D1149" s="316">
        <f t="shared" si="163"/>
        <v>3188</v>
      </c>
      <c r="E1149" s="316">
        <f t="shared" si="163"/>
        <v>1885</v>
      </c>
      <c r="F1149" s="444">
        <f t="shared" si="161"/>
        <v>59.1</v>
      </c>
      <c r="G1149" s="445">
        <v>90.9</v>
      </c>
    </row>
    <row r="1150" spans="1:7" ht="21" customHeight="1">
      <c r="A1150" s="354">
        <v>2200101</v>
      </c>
      <c r="B1150" s="345" t="s">
        <v>211</v>
      </c>
      <c r="C1150" s="446">
        <v>583</v>
      </c>
      <c r="D1150" s="447">
        <v>746</v>
      </c>
      <c r="E1150" s="446">
        <v>744</v>
      </c>
      <c r="F1150" s="448"/>
      <c r="G1150" s="449"/>
    </row>
    <row r="1151" spans="1:7" ht="21" customHeight="1">
      <c r="A1151" s="354">
        <v>2200102</v>
      </c>
      <c r="B1151" s="345" t="s">
        <v>212</v>
      </c>
      <c r="C1151" s="446">
        <v>0</v>
      </c>
      <c r="D1151" s="447"/>
      <c r="E1151" s="446">
        <v>0</v>
      </c>
      <c r="F1151" s="448"/>
      <c r="G1151" s="449"/>
    </row>
    <row r="1152" spans="1:7" ht="21" customHeight="1">
      <c r="A1152" s="354">
        <v>2200103</v>
      </c>
      <c r="B1152" s="345" t="s">
        <v>213</v>
      </c>
      <c r="C1152" s="446">
        <v>0</v>
      </c>
      <c r="D1152" s="447"/>
      <c r="E1152" s="446">
        <v>0</v>
      </c>
      <c r="F1152" s="448"/>
      <c r="G1152" s="449"/>
    </row>
    <row r="1153" spans="1:7" ht="21" customHeight="1">
      <c r="A1153" s="354">
        <v>2200104</v>
      </c>
      <c r="B1153" s="345" t="s">
        <v>1062</v>
      </c>
      <c r="C1153" s="446">
        <v>0</v>
      </c>
      <c r="D1153" s="447"/>
      <c r="E1153" s="446">
        <v>0</v>
      </c>
      <c r="F1153" s="448"/>
      <c r="G1153" s="449"/>
    </row>
    <row r="1154" spans="1:7" ht="21" customHeight="1">
      <c r="A1154" s="354">
        <v>2200106</v>
      </c>
      <c r="B1154" s="345" t="s">
        <v>1063</v>
      </c>
      <c r="C1154" s="446">
        <v>0</v>
      </c>
      <c r="D1154" s="447">
        <v>30</v>
      </c>
      <c r="E1154" s="446">
        <v>30</v>
      </c>
      <c r="F1154" s="448"/>
      <c r="G1154" s="449"/>
    </row>
    <row r="1155" spans="1:7" ht="21" customHeight="1">
      <c r="A1155" s="354">
        <v>2200107</v>
      </c>
      <c r="B1155" s="345" t="s">
        <v>1064</v>
      </c>
      <c r="C1155" s="446">
        <v>0</v>
      </c>
      <c r="D1155" s="447"/>
      <c r="E1155" s="446">
        <v>0</v>
      </c>
      <c r="F1155" s="451"/>
      <c r="G1155" s="452">
        <v>0</v>
      </c>
    </row>
    <row r="1156" spans="1:7" ht="21" customHeight="1">
      <c r="A1156" s="354">
        <v>2200108</v>
      </c>
      <c r="B1156" s="345" t="s">
        <v>1065</v>
      </c>
      <c r="C1156" s="446">
        <v>0</v>
      </c>
      <c r="D1156" s="447"/>
      <c r="E1156" s="446">
        <v>0</v>
      </c>
      <c r="F1156" s="448"/>
      <c r="G1156" s="449"/>
    </row>
    <row r="1157" spans="1:7" ht="21" customHeight="1">
      <c r="A1157" s="354">
        <v>2200109</v>
      </c>
      <c r="B1157" s="345" t="s">
        <v>1066</v>
      </c>
      <c r="C1157" s="446">
        <v>0</v>
      </c>
      <c r="D1157" s="447"/>
      <c r="E1157" s="446">
        <v>0</v>
      </c>
      <c r="F1157" s="451"/>
      <c r="G1157" s="452"/>
    </row>
    <row r="1158" spans="1:7" ht="21" customHeight="1">
      <c r="A1158" s="354">
        <v>2200112</v>
      </c>
      <c r="B1158" s="345" t="s">
        <v>1067</v>
      </c>
      <c r="C1158" s="446">
        <v>0</v>
      </c>
      <c r="D1158" s="447"/>
      <c r="E1158" s="446">
        <v>0</v>
      </c>
      <c r="F1158" s="451"/>
      <c r="G1158" s="452"/>
    </row>
    <row r="1159" spans="1:7" s="34" customFormat="1" ht="21" customHeight="1">
      <c r="A1159" s="354">
        <v>2200113</v>
      </c>
      <c r="B1159" s="345" t="s">
        <v>1068</v>
      </c>
      <c r="C1159" s="446">
        <v>0</v>
      </c>
      <c r="D1159" s="447"/>
      <c r="E1159" s="446">
        <v>0</v>
      </c>
      <c r="F1159" s="448"/>
      <c r="G1159" s="449"/>
    </row>
    <row r="1160" spans="1:7" ht="21" customHeight="1">
      <c r="A1160" s="354">
        <v>2200114</v>
      </c>
      <c r="B1160" s="345" t="s">
        <v>1069</v>
      </c>
      <c r="C1160" s="446">
        <v>0</v>
      </c>
      <c r="D1160" s="447">
        <v>1300</v>
      </c>
      <c r="E1160" s="446">
        <v>0</v>
      </c>
      <c r="F1160" s="448"/>
      <c r="G1160" s="449"/>
    </row>
    <row r="1161" spans="1:7" ht="21" customHeight="1">
      <c r="A1161" s="354">
        <v>2200115</v>
      </c>
      <c r="B1161" s="345" t="s">
        <v>1070</v>
      </c>
      <c r="C1161" s="446">
        <v>0</v>
      </c>
      <c r="D1161" s="447"/>
      <c r="E1161" s="446">
        <v>0</v>
      </c>
      <c r="F1161" s="448"/>
      <c r="G1161" s="449"/>
    </row>
    <row r="1162" spans="1:7" ht="21" customHeight="1">
      <c r="A1162" s="354">
        <v>2200116</v>
      </c>
      <c r="B1162" s="345" t="s">
        <v>1071</v>
      </c>
      <c r="C1162" s="446">
        <v>0</v>
      </c>
      <c r="D1162" s="447"/>
      <c r="E1162" s="446">
        <v>0</v>
      </c>
      <c r="F1162" s="448"/>
      <c r="G1162" s="449"/>
    </row>
    <row r="1163" spans="1:7" s="34" customFormat="1" ht="21" customHeight="1">
      <c r="A1163" s="354">
        <v>2200119</v>
      </c>
      <c r="B1163" s="345" t="s">
        <v>1072</v>
      </c>
      <c r="C1163" s="446">
        <v>0</v>
      </c>
      <c r="D1163" s="447"/>
      <c r="E1163" s="446">
        <v>0</v>
      </c>
      <c r="F1163" s="448"/>
      <c r="G1163" s="449"/>
    </row>
    <row r="1164" spans="1:7" ht="21" customHeight="1">
      <c r="A1164" s="354">
        <v>2200120</v>
      </c>
      <c r="B1164" s="345" t="s">
        <v>1073</v>
      </c>
      <c r="C1164" s="446">
        <v>0</v>
      </c>
      <c r="D1164" s="447"/>
      <c r="E1164" s="446">
        <v>0</v>
      </c>
      <c r="F1164" s="448"/>
      <c r="G1164" s="449"/>
    </row>
    <row r="1165" spans="1:7" ht="21" customHeight="1">
      <c r="A1165" s="354">
        <v>2200121</v>
      </c>
      <c r="B1165" s="345" t="s">
        <v>1074</v>
      </c>
      <c r="C1165" s="446">
        <v>0</v>
      </c>
      <c r="D1165" s="447"/>
      <c r="E1165" s="446">
        <v>0</v>
      </c>
      <c r="F1165" s="448"/>
      <c r="G1165" s="449"/>
    </row>
    <row r="1166" spans="1:7" ht="21" customHeight="1">
      <c r="A1166" s="354">
        <v>2200122</v>
      </c>
      <c r="B1166" s="345" t="s">
        <v>1075</v>
      </c>
      <c r="C1166" s="446">
        <v>0</v>
      </c>
      <c r="D1166" s="447"/>
      <c r="E1166" s="446">
        <v>0</v>
      </c>
      <c r="F1166" s="448"/>
      <c r="G1166" s="449"/>
    </row>
    <row r="1167" spans="1:7" s="34" customFormat="1" ht="21" customHeight="1">
      <c r="A1167" s="354">
        <v>2200123</v>
      </c>
      <c r="B1167" s="345" t="s">
        <v>1076</v>
      </c>
      <c r="C1167" s="446">
        <v>0</v>
      </c>
      <c r="D1167" s="447"/>
      <c r="E1167" s="446">
        <v>0</v>
      </c>
      <c r="F1167" s="448"/>
      <c r="G1167" s="449"/>
    </row>
    <row r="1168" spans="1:7" s="34" customFormat="1" ht="21" customHeight="1">
      <c r="A1168" s="354">
        <v>2200124</v>
      </c>
      <c r="B1168" s="345" t="s">
        <v>1077</v>
      </c>
      <c r="C1168" s="446">
        <v>0</v>
      </c>
      <c r="D1168" s="447"/>
      <c r="E1168" s="446">
        <v>0</v>
      </c>
      <c r="F1168" s="448"/>
      <c r="G1168" s="449"/>
    </row>
    <row r="1169" spans="1:7" ht="21" customHeight="1">
      <c r="A1169" s="354">
        <v>2200125</v>
      </c>
      <c r="B1169" s="345" t="s">
        <v>1078</v>
      </c>
      <c r="C1169" s="446">
        <v>0</v>
      </c>
      <c r="D1169" s="447"/>
      <c r="E1169" s="446">
        <v>0</v>
      </c>
      <c r="F1169" s="451"/>
      <c r="G1169" s="452"/>
    </row>
    <row r="1170" spans="1:7" ht="21" customHeight="1">
      <c r="A1170" s="354">
        <v>2200126</v>
      </c>
      <c r="B1170" s="345" t="s">
        <v>1079</v>
      </c>
      <c r="C1170" s="446">
        <v>0</v>
      </c>
      <c r="D1170" s="447"/>
      <c r="E1170" s="446">
        <v>0</v>
      </c>
      <c r="F1170" s="448"/>
      <c r="G1170" s="449"/>
    </row>
    <row r="1171" spans="1:7" ht="21" customHeight="1">
      <c r="A1171" s="354">
        <v>2200127</v>
      </c>
      <c r="B1171" s="345" t="s">
        <v>1080</v>
      </c>
      <c r="C1171" s="446">
        <v>0</v>
      </c>
      <c r="D1171" s="447"/>
      <c r="E1171" s="446">
        <v>0</v>
      </c>
      <c r="F1171" s="448"/>
      <c r="G1171" s="449"/>
    </row>
    <row r="1172" spans="1:7" ht="21" customHeight="1">
      <c r="A1172" s="354">
        <v>2200128</v>
      </c>
      <c r="B1172" s="345" t="s">
        <v>1081</v>
      </c>
      <c r="C1172" s="446">
        <v>0</v>
      </c>
      <c r="D1172" s="447"/>
      <c r="E1172" s="446">
        <v>0</v>
      </c>
      <c r="F1172" s="448"/>
      <c r="G1172" s="449"/>
    </row>
    <row r="1173" spans="1:7" ht="21" customHeight="1">
      <c r="A1173" s="354">
        <v>2200129</v>
      </c>
      <c r="B1173" s="345" t="s">
        <v>1082</v>
      </c>
      <c r="C1173" s="446">
        <v>0</v>
      </c>
      <c r="D1173" s="447"/>
      <c r="E1173" s="446">
        <v>0</v>
      </c>
      <c r="F1173" s="451"/>
      <c r="G1173" s="452"/>
    </row>
    <row r="1174" spans="1:7" ht="21" customHeight="1">
      <c r="A1174" s="354">
        <v>2200150</v>
      </c>
      <c r="B1174" s="345" t="s">
        <v>220</v>
      </c>
      <c r="C1174" s="446">
        <v>1013</v>
      </c>
      <c r="D1174" s="447">
        <v>1053</v>
      </c>
      <c r="E1174" s="446">
        <v>1052</v>
      </c>
      <c r="F1174" s="448"/>
      <c r="G1174" s="449"/>
    </row>
    <row r="1175" spans="1:7" ht="21" customHeight="1">
      <c r="A1175" s="354">
        <v>2200199</v>
      </c>
      <c r="B1175" s="345" t="s">
        <v>1083</v>
      </c>
      <c r="C1175" s="446">
        <v>227</v>
      </c>
      <c r="D1175" s="447">
        <v>59</v>
      </c>
      <c r="E1175" s="446">
        <v>59</v>
      </c>
      <c r="F1175" s="448"/>
      <c r="G1175" s="449"/>
    </row>
    <row r="1176" spans="1:7" ht="21" customHeight="1">
      <c r="A1176" s="354">
        <v>22005</v>
      </c>
      <c r="B1176" s="344" t="s">
        <v>1084</v>
      </c>
      <c r="C1176" s="316">
        <f t="shared" ref="C1176:E1176" si="164">SUM(C1177:C1190)</f>
        <v>41</v>
      </c>
      <c r="D1176" s="316">
        <f t="shared" si="164"/>
        <v>74</v>
      </c>
      <c r="E1176" s="316">
        <f t="shared" si="164"/>
        <v>74</v>
      </c>
      <c r="F1176" s="444">
        <f>IFERROR(E1176/D1176,0)*100</f>
        <v>100</v>
      </c>
      <c r="G1176" s="445">
        <v>125.4</v>
      </c>
    </row>
    <row r="1177" spans="1:7" ht="21" customHeight="1">
      <c r="A1177" s="354">
        <v>2200501</v>
      </c>
      <c r="B1177" s="345" t="s">
        <v>211</v>
      </c>
      <c r="C1177" s="446">
        <v>0</v>
      </c>
      <c r="D1177" s="447"/>
      <c r="E1177" s="446">
        <v>0</v>
      </c>
      <c r="F1177" s="451"/>
      <c r="G1177" s="452"/>
    </row>
    <row r="1178" spans="1:7" ht="21" customHeight="1">
      <c r="A1178" s="354">
        <v>2200502</v>
      </c>
      <c r="B1178" s="345" t="s">
        <v>212</v>
      </c>
      <c r="C1178" s="446">
        <v>0</v>
      </c>
      <c r="D1178" s="447"/>
      <c r="E1178" s="446">
        <v>0</v>
      </c>
      <c r="F1178" s="451"/>
      <c r="G1178" s="452"/>
    </row>
    <row r="1179" spans="1:7" ht="21" customHeight="1">
      <c r="A1179" s="354">
        <v>2200503</v>
      </c>
      <c r="B1179" s="345" t="s">
        <v>213</v>
      </c>
      <c r="C1179" s="446">
        <v>0</v>
      </c>
      <c r="D1179" s="447"/>
      <c r="E1179" s="446">
        <v>0</v>
      </c>
      <c r="F1179" s="448"/>
      <c r="G1179" s="449"/>
    </row>
    <row r="1180" spans="1:7" ht="21" customHeight="1">
      <c r="A1180" s="354">
        <v>2200504</v>
      </c>
      <c r="B1180" s="345" t="s">
        <v>1085</v>
      </c>
      <c r="C1180" s="446">
        <v>16</v>
      </c>
      <c r="D1180" s="447">
        <v>65</v>
      </c>
      <c r="E1180" s="446">
        <v>65</v>
      </c>
      <c r="F1180" s="448"/>
      <c r="G1180" s="449"/>
    </row>
    <row r="1181" spans="1:7" ht="21" customHeight="1">
      <c r="A1181" s="354">
        <v>2200506</v>
      </c>
      <c r="B1181" s="345" t="s">
        <v>1086</v>
      </c>
      <c r="C1181" s="446">
        <v>0</v>
      </c>
      <c r="D1181" s="447"/>
      <c r="E1181" s="446">
        <v>0</v>
      </c>
      <c r="F1181" s="448"/>
      <c r="G1181" s="449"/>
    </row>
    <row r="1182" spans="1:7" ht="21" customHeight="1">
      <c r="A1182" s="354">
        <v>2200507</v>
      </c>
      <c r="B1182" s="345" t="s">
        <v>1087</v>
      </c>
      <c r="C1182" s="446">
        <v>0</v>
      </c>
      <c r="D1182" s="447"/>
      <c r="E1182" s="446">
        <v>0</v>
      </c>
      <c r="F1182" s="448"/>
      <c r="G1182" s="449"/>
    </row>
    <row r="1183" spans="1:7" ht="21" customHeight="1">
      <c r="A1183" s="354">
        <v>2200508</v>
      </c>
      <c r="B1183" s="345" t="s">
        <v>1088</v>
      </c>
      <c r="C1183" s="446">
        <v>0</v>
      </c>
      <c r="D1183" s="447"/>
      <c r="E1183" s="446">
        <v>0</v>
      </c>
      <c r="F1183" s="448"/>
      <c r="G1183" s="449"/>
    </row>
    <row r="1184" spans="1:7" ht="21" customHeight="1">
      <c r="A1184" s="354">
        <v>2200509</v>
      </c>
      <c r="B1184" s="345" t="s">
        <v>1089</v>
      </c>
      <c r="C1184" s="446">
        <v>13</v>
      </c>
      <c r="D1184" s="447">
        <v>9</v>
      </c>
      <c r="E1184" s="446">
        <v>9</v>
      </c>
      <c r="F1184" s="448"/>
      <c r="G1184" s="449"/>
    </row>
    <row r="1185" spans="1:7" ht="21" customHeight="1">
      <c r="A1185" s="354">
        <v>2200510</v>
      </c>
      <c r="B1185" s="345" t="s">
        <v>1090</v>
      </c>
      <c r="C1185" s="446">
        <v>0</v>
      </c>
      <c r="D1185" s="447"/>
      <c r="E1185" s="446">
        <v>0</v>
      </c>
      <c r="F1185" s="448"/>
      <c r="G1185" s="449"/>
    </row>
    <row r="1186" spans="1:7" s="34" customFormat="1" ht="21" customHeight="1">
      <c r="A1186" s="354">
        <v>2200511</v>
      </c>
      <c r="B1186" s="345" t="s">
        <v>1091</v>
      </c>
      <c r="C1186" s="446">
        <v>0</v>
      </c>
      <c r="D1186" s="447"/>
      <c r="E1186" s="446">
        <v>0</v>
      </c>
      <c r="F1186" s="448"/>
      <c r="G1186" s="449"/>
    </row>
    <row r="1187" spans="1:7" ht="21" customHeight="1">
      <c r="A1187" s="354">
        <v>2200512</v>
      </c>
      <c r="B1187" s="345" t="s">
        <v>1092</v>
      </c>
      <c r="C1187" s="446">
        <v>0</v>
      </c>
      <c r="D1187" s="447"/>
      <c r="E1187" s="446">
        <v>0</v>
      </c>
      <c r="F1187" s="448"/>
      <c r="G1187" s="449"/>
    </row>
    <row r="1188" spans="1:7" ht="21" customHeight="1">
      <c r="A1188" s="354">
        <v>2200513</v>
      </c>
      <c r="B1188" s="345" t="s">
        <v>1093</v>
      </c>
      <c r="C1188" s="446">
        <v>0</v>
      </c>
      <c r="D1188" s="447"/>
      <c r="E1188" s="446">
        <v>0</v>
      </c>
      <c r="F1188" s="448"/>
      <c r="G1188" s="449"/>
    </row>
    <row r="1189" spans="1:7" ht="21" customHeight="1">
      <c r="A1189" s="354">
        <v>2200514</v>
      </c>
      <c r="B1189" s="345" t="s">
        <v>1094</v>
      </c>
      <c r="C1189" s="446">
        <v>0</v>
      </c>
      <c r="D1189" s="447"/>
      <c r="E1189" s="446">
        <v>0</v>
      </c>
      <c r="F1189" s="448"/>
      <c r="G1189" s="449"/>
    </row>
    <row r="1190" spans="1:7" ht="21" customHeight="1">
      <c r="A1190" s="354">
        <v>2200599</v>
      </c>
      <c r="B1190" s="345" t="s">
        <v>1095</v>
      </c>
      <c r="C1190" s="446">
        <v>12</v>
      </c>
      <c r="D1190" s="447"/>
      <c r="E1190" s="446">
        <v>0</v>
      </c>
      <c r="F1190" s="448"/>
      <c r="G1190" s="449">
        <v>0</v>
      </c>
    </row>
    <row r="1191" spans="1:7" ht="21" customHeight="1">
      <c r="A1191" s="354">
        <v>22099</v>
      </c>
      <c r="B1191" s="344" t="s">
        <v>1096</v>
      </c>
      <c r="C1191" s="316">
        <f t="shared" ref="C1191:E1191" si="165">SUM(C1192)</f>
        <v>31</v>
      </c>
      <c r="D1191" s="316">
        <f t="shared" si="165"/>
        <v>32</v>
      </c>
      <c r="E1191" s="316">
        <f t="shared" si="165"/>
        <v>32</v>
      </c>
      <c r="F1191" s="444">
        <f>IFERROR(E1191/D1191,0)*100</f>
        <v>100</v>
      </c>
      <c r="G1191" s="445">
        <v>355.6</v>
      </c>
    </row>
    <row r="1192" spans="1:7" s="34" customFormat="1" ht="21" customHeight="1">
      <c r="A1192" s="354">
        <v>2209999</v>
      </c>
      <c r="B1192" s="345" t="s">
        <v>1097</v>
      </c>
      <c r="C1192" s="446">
        <v>31</v>
      </c>
      <c r="D1192" s="447">
        <v>32</v>
      </c>
      <c r="E1192" s="446">
        <v>32</v>
      </c>
      <c r="F1192" s="448"/>
      <c r="G1192" s="449"/>
    </row>
    <row r="1193" spans="1:7" ht="21" customHeight="1">
      <c r="A1193" s="354">
        <v>221</v>
      </c>
      <c r="B1193" s="344" t="s">
        <v>146</v>
      </c>
      <c r="C1193" s="314">
        <f t="shared" ref="C1193:E1193" si="166">C1194+C1206+C1210</f>
        <v>16023</v>
      </c>
      <c r="D1193" s="314">
        <f t="shared" si="166"/>
        <v>32220</v>
      </c>
      <c r="E1193" s="314">
        <f t="shared" si="166"/>
        <v>29192</v>
      </c>
      <c r="F1193" s="444">
        <f t="shared" ref="F1193:F1194" si="167">IFERROR(E1193/D1193,0)*100</f>
        <v>90.6</v>
      </c>
      <c r="G1193" s="445">
        <v>82.5</v>
      </c>
    </row>
    <row r="1194" spans="1:7" ht="21" customHeight="1">
      <c r="A1194" s="354">
        <v>22101</v>
      </c>
      <c r="B1194" s="344" t="s">
        <v>1098</v>
      </c>
      <c r="C1194" s="316">
        <f t="shared" ref="C1194:E1194" si="168">SUM(C1195:C1205)</f>
        <v>3370</v>
      </c>
      <c r="D1194" s="316">
        <f t="shared" si="168"/>
        <v>18469</v>
      </c>
      <c r="E1194" s="316">
        <f t="shared" si="168"/>
        <v>15448</v>
      </c>
      <c r="F1194" s="444">
        <f t="shared" si="167"/>
        <v>83.6</v>
      </c>
      <c r="G1194" s="445">
        <v>66.900000000000006</v>
      </c>
    </row>
    <row r="1195" spans="1:7" ht="21" customHeight="1">
      <c r="A1195" s="354">
        <v>2210101</v>
      </c>
      <c r="B1195" s="345" t="s">
        <v>1099</v>
      </c>
      <c r="C1195" s="446">
        <v>0</v>
      </c>
      <c r="D1195" s="447"/>
      <c r="E1195" s="446">
        <v>0</v>
      </c>
      <c r="F1195" s="448"/>
      <c r="G1195" s="449"/>
    </row>
    <row r="1196" spans="1:7" ht="21" customHeight="1">
      <c r="A1196" s="354">
        <v>2210102</v>
      </c>
      <c r="B1196" s="345" t="s">
        <v>1100</v>
      </c>
      <c r="C1196" s="446">
        <v>0</v>
      </c>
      <c r="D1196" s="447"/>
      <c r="E1196" s="446">
        <v>0</v>
      </c>
      <c r="F1196" s="451"/>
      <c r="G1196" s="452"/>
    </row>
    <row r="1197" spans="1:7" ht="21" customHeight="1">
      <c r="A1197" s="354">
        <v>2210103</v>
      </c>
      <c r="B1197" s="345" t="s">
        <v>1101</v>
      </c>
      <c r="C1197" s="446">
        <v>0</v>
      </c>
      <c r="D1197" s="447">
        <v>4505</v>
      </c>
      <c r="E1197" s="446">
        <v>4505</v>
      </c>
      <c r="F1197" s="448"/>
      <c r="G1197" s="449"/>
    </row>
    <row r="1198" spans="1:7" s="34" customFormat="1" ht="21" customHeight="1">
      <c r="A1198" s="354">
        <v>2210104</v>
      </c>
      <c r="B1198" s="345" t="s">
        <v>1102</v>
      </c>
      <c r="C1198" s="446">
        <v>0</v>
      </c>
      <c r="D1198" s="447"/>
      <c r="E1198" s="446">
        <v>0</v>
      </c>
      <c r="F1198" s="448"/>
      <c r="G1198" s="449"/>
    </row>
    <row r="1199" spans="1:7" ht="21" customHeight="1">
      <c r="A1199" s="354">
        <v>2210105</v>
      </c>
      <c r="B1199" s="345" t="s">
        <v>1103</v>
      </c>
      <c r="C1199" s="446">
        <v>0</v>
      </c>
      <c r="D1199" s="447">
        <v>1729</v>
      </c>
      <c r="E1199" s="446">
        <v>1215</v>
      </c>
      <c r="F1199" s="448"/>
      <c r="G1199" s="449"/>
    </row>
    <row r="1200" spans="1:7" ht="21" customHeight="1">
      <c r="A1200" s="354">
        <v>2210106</v>
      </c>
      <c r="B1200" s="345" t="s">
        <v>1104</v>
      </c>
      <c r="C1200" s="446">
        <v>0</v>
      </c>
      <c r="D1200" s="447"/>
      <c r="E1200" s="446">
        <v>0</v>
      </c>
      <c r="F1200" s="448"/>
      <c r="G1200" s="449">
        <v>0</v>
      </c>
    </row>
    <row r="1201" spans="1:7" ht="21" customHeight="1">
      <c r="A1201" s="354">
        <v>2210107</v>
      </c>
      <c r="B1201" s="345" t="s">
        <v>1105</v>
      </c>
      <c r="C1201" s="446">
        <v>9</v>
      </c>
      <c r="D1201" s="447">
        <v>16</v>
      </c>
      <c r="E1201" s="446">
        <v>16</v>
      </c>
      <c r="F1201" s="448"/>
      <c r="G1201" s="449"/>
    </row>
    <row r="1202" spans="1:7" ht="21" customHeight="1">
      <c r="A1202" s="354">
        <v>2210108</v>
      </c>
      <c r="B1202" s="345" t="s">
        <v>1106</v>
      </c>
      <c r="C1202" s="446">
        <v>277</v>
      </c>
      <c r="D1202" s="447">
        <v>8477</v>
      </c>
      <c r="E1202" s="446">
        <v>8470</v>
      </c>
      <c r="F1202" s="451"/>
      <c r="G1202" s="452"/>
    </row>
    <row r="1203" spans="1:7" ht="21" customHeight="1">
      <c r="A1203" s="354">
        <v>2210109</v>
      </c>
      <c r="B1203" s="345" t="s">
        <v>1107</v>
      </c>
      <c r="C1203" s="446">
        <v>0</v>
      </c>
      <c r="D1203" s="447"/>
      <c r="E1203" s="446">
        <v>0</v>
      </c>
      <c r="F1203" s="448"/>
      <c r="G1203" s="449"/>
    </row>
    <row r="1204" spans="1:7" ht="21" customHeight="1">
      <c r="A1204" s="354">
        <v>2210110</v>
      </c>
      <c r="B1204" s="345" t="s">
        <v>1108</v>
      </c>
      <c r="C1204" s="446">
        <v>0</v>
      </c>
      <c r="D1204" s="447">
        <v>1092</v>
      </c>
      <c r="E1204" s="446">
        <v>1092</v>
      </c>
      <c r="F1204" s="448"/>
      <c r="G1204" s="449"/>
    </row>
    <row r="1205" spans="1:7" ht="21" customHeight="1">
      <c r="A1205" s="354">
        <v>2210199</v>
      </c>
      <c r="B1205" s="345" t="s">
        <v>1109</v>
      </c>
      <c r="C1205" s="446">
        <v>3084</v>
      </c>
      <c r="D1205" s="447">
        <v>2650</v>
      </c>
      <c r="E1205" s="446">
        <v>150</v>
      </c>
      <c r="F1205" s="448"/>
      <c r="G1205" s="449"/>
    </row>
    <row r="1206" spans="1:7" ht="21" customHeight="1">
      <c r="A1206" s="354">
        <v>22102</v>
      </c>
      <c r="B1206" s="344" t="s">
        <v>1110</v>
      </c>
      <c r="C1206" s="316">
        <f t="shared" ref="C1206:E1206" si="169">SUM(C1207:C1209)</f>
        <v>12617</v>
      </c>
      <c r="D1206" s="316">
        <f t="shared" si="169"/>
        <v>13708</v>
      </c>
      <c r="E1206" s="316">
        <f t="shared" si="169"/>
        <v>13705</v>
      </c>
      <c r="F1206" s="444">
        <f>IFERROR(E1206/D1206,0)*100</f>
        <v>100</v>
      </c>
      <c r="G1206" s="445">
        <v>111.6</v>
      </c>
    </row>
    <row r="1207" spans="1:7" ht="21" customHeight="1">
      <c r="A1207" s="354">
        <v>2210201</v>
      </c>
      <c r="B1207" s="345" t="s">
        <v>1111</v>
      </c>
      <c r="C1207" s="446">
        <v>12617</v>
      </c>
      <c r="D1207" s="447">
        <v>13468</v>
      </c>
      <c r="E1207" s="446">
        <v>13465</v>
      </c>
      <c r="F1207" s="448"/>
      <c r="G1207" s="449"/>
    </row>
    <row r="1208" spans="1:7" ht="21" customHeight="1">
      <c r="A1208" s="354">
        <v>2210202</v>
      </c>
      <c r="B1208" s="345" t="s">
        <v>1112</v>
      </c>
      <c r="C1208" s="446">
        <v>0</v>
      </c>
      <c r="D1208" s="447"/>
      <c r="E1208" s="446">
        <v>0</v>
      </c>
      <c r="F1208" s="448"/>
      <c r="G1208" s="449"/>
    </row>
    <row r="1209" spans="1:7" ht="21" customHeight="1">
      <c r="A1209" s="354">
        <v>2210203</v>
      </c>
      <c r="B1209" s="345" t="s">
        <v>1113</v>
      </c>
      <c r="C1209" s="446">
        <v>0</v>
      </c>
      <c r="D1209" s="447">
        <v>240</v>
      </c>
      <c r="E1209" s="446">
        <v>240</v>
      </c>
      <c r="F1209" s="451"/>
      <c r="G1209" s="452"/>
    </row>
    <row r="1210" spans="1:7" ht="21" customHeight="1">
      <c r="A1210" s="354">
        <v>22103</v>
      </c>
      <c r="B1210" s="344" t="s">
        <v>1114</v>
      </c>
      <c r="C1210" s="316">
        <f t="shared" ref="C1210:E1210" si="170">SUM(C1211:C1213)</f>
        <v>36</v>
      </c>
      <c r="D1210" s="316">
        <f t="shared" si="170"/>
        <v>43</v>
      </c>
      <c r="E1210" s="316">
        <f t="shared" si="170"/>
        <v>39</v>
      </c>
      <c r="F1210" s="444">
        <f>IFERROR(E1210/D1210,0)*100</f>
        <v>90.7</v>
      </c>
      <c r="G1210" s="445"/>
    </row>
    <row r="1211" spans="1:7" s="34" customFormat="1" ht="21" customHeight="1">
      <c r="A1211" s="354">
        <v>2210301</v>
      </c>
      <c r="B1211" s="345" t="s">
        <v>1115</v>
      </c>
      <c r="C1211" s="446">
        <v>0</v>
      </c>
      <c r="D1211" s="447"/>
      <c r="E1211" s="446">
        <v>0</v>
      </c>
      <c r="F1211" s="448"/>
      <c r="G1211" s="449"/>
    </row>
    <row r="1212" spans="1:7" s="34" customFormat="1" ht="21" customHeight="1">
      <c r="A1212" s="354">
        <v>2210302</v>
      </c>
      <c r="B1212" s="345" t="s">
        <v>1116</v>
      </c>
      <c r="C1212" s="446">
        <v>0</v>
      </c>
      <c r="D1212" s="447"/>
      <c r="E1212" s="446">
        <v>0</v>
      </c>
      <c r="F1212" s="448"/>
      <c r="G1212" s="449"/>
    </row>
    <row r="1213" spans="1:7" ht="21" customHeight="1">
      <c r="A1213" s="354">
        <v>2210399</v>
      </c>
      <c r="B1213" s="345" t="s">
        <v>1117</v>
      </c>
      <c r="C1213" s="446">
        <v>36</v>
      </c>
      <c r="D1213" s="447">
        <v>43</v>
      </c>
      <c r="E1213" s="446">
        <v>39</v>
      </c>
      <c r="F1213" s="448"/>
      <c r="G1213" s="449"/>
    </row>
    <row r="1214" spans="1:7" ht="21" customHeight="1">
      <c r="A1214" s="354">
        <v>222</v>
      </c>
      <c r="B1214" s="344" t="s">
        <v>147</v>
      </c>
      <c r="C1214" s="316">
        <f t="shared" ref="C1214:E1214" si="171">C1215+C1233+C1240+C1246</f>
        <v>3885</v>
      </c>
      <c r="D1214" s="316">
        <f t="shared" si="171"/>
        <v>5565</v>
      </c>
      <c r="E1214" s="316">
        <f t="shared" si="171"/>
        <v>5280</v>
      </c>
      <c r="F1214" s="444">
        <f t="shared" ref="F1214:F1215" si="172">IFERROR(E1214/D1214,0)*100</f>
        <v>94.9</v>
      </c>
      <c r="G1214" s="445">
        <v>178.5</v>
      </c>
    </row>
    <row r="1215" spans="1:7" ht="21" customHeight="1">
      <c r="A1215" s="354">
        <v>22201</v>
      </c>
      <c r="B1215" s="344" t="s">
        <v>1118</v>
      </c>
      <c r="C1215" s="316">
        <f t="shared" ref="C1215:E1215" si="173">SUM(C1216:C1232)</f>
        <v>3885</v>
      </c>
      <c r="D1215" s="316">
        <f t="shared" si="173"/>
        <v>5565</v>
      </c>
      <c r="E1215" s="316">
        <f t="shared" si="173"/>
        <v>5280</v>
      </c>
      <c r="F1215" s="444">
        <f t="shared" si="172"/>
        <v>94.9</v>
      </c>
      <c r="G1215" s="445">
        <v>178.5</v>
      </c>
    </row>
    <row r="1216" spans="1:7" ht="21" customHeight="1">
      <c r="A1216" s="354">
        <v>2220101</v>
      </c>
      <c r="B1216" s="345" t="s">
        <v>211</v>
      </c>
      <c r="C1216" s="446">
        <v>0</v>
      </c>
      <c r="D1216" s="447">
        <v>149</v>
      </c>
      <c r="E1216" s="446">
        <v>149</v>
      </c>
      <c r="F1216" s="448"/>
      <c r="G1216" s="449"/>
    </row>
    <row r="1217" spans="1:7" ht="21" customHeight="1">
      <c r="A1217" s="354">
        <v>2220102</v>
      </c>
      <c r="B1217" s="345" t="s">
        <v>212</v>
      </c>
      <c r="C1217" s="446">
        <v>0</v>
      </c>
      <c r="D1217" s="447"/>
      <c r="E1217" s="446">
        <v>0</v>
      </c>
      <c r="F1217" s="448"/>
      <c r="G1217" s="449"/>
    </row>
    <row r="1218" spans="1:7" ht="21" customHeight="1">
      <c r="A1218" s="354">
        <v>2220103</v>
      </c>
      <c r="B1218" s="345" t="s">
        <v>213</v>
      </c>
      <c r="C1218" s="446">
        <v>0</v>
      </c>
      <c r="D1218" s="447"/>
      <c r="E1218" s="446">
        <v>0</v>
      </c>
      <c r="F1218" s="448"/>
      <c r="G1218" s="449"/>
    </row>
    <row r="1219" spans="1:7" ht="21" customHeight="1">
      <c r="A1219" s="354">
        <v>2220104</v>
      </c>
      <c r="B1219" s="345" t="s">
        <v>1119</v>
      </c>
      <c r="C1219" s="446">
        <v>0</v>
      </c>
      <c r="D1219" s="447"/>
      <c r="E1219" s="446">
        <v>0</v>
      </c>
      <c r="F1219" s="448"/>
      <c r="G1219" s="449"/>
    </row>
    <row r="1220" spans="1:7" ht="21" customHeight="1">
      <c r="A1220" s="354">
        <v>2220105</v>
      </c>
      <c r="B1220" s="345" t="s">
        <v>1120</v>
      </c>
      <c r="C1220" s="446">
        <v>0</v>
      </c>
      <c r="D1220" s="447"/>
      <c r="E1220" s="446">
        <v>0</v>
      </c>
      <c r="F1220" s="448"/>
      <c r="G1220" s="449"/>
    </row>
    <row r="1221" spans="1:7" ht="21" customHeight="1">
      <c r="A1221" s="354">
        <v>2220106</v>
      </c>
      <c r="B1221" s="345" t="s">
        <v>1121</v>
      </c>
      <c r="C1221" s="446">
        <v>0</v>
      </c>
      <c r="D1221" s="447"/>
      <c r="E1221" s="446">
        <v>0</v>
      </c>
      <c r="F1221" s="448"/>
      <c r="G1221" s="449"/>
    </row>
    <row r="1222" spans="1:7" ht="21" customHeight="1">
      <c r="A1222" s="354">
        <v>2220107</v>
      </c>
      <c r="B1222" s="345" t="s">
        <v>1122</v>
      </c>
      <c r="C1222" s="446">
        <v>0</v>
      </c>
      <c r="D1222" s="447"/>
      <c r="E1222" s="446">
        <v>0</v>
      </c>
      <c r="F1222" s="451"/>
      <c r="G1222" s="452"/>
    </row>
    <row r="1223" spans="1:7" ht="21" customHeight="1">
      <c r="A1223" s="354">
        <v>2220112</v>
      </c>
      <c r="B1223" s="345" t="s">
        <v>1123</v>
      </c>
      <c r="C1223" s="446">
        <v>0</v>
      </c>
      <c r="D1223" s="447"/>
      <c r="E1223" s="446">
        <v>0</v>
      </c>
      <c r="F1223" s="451"/>
      <c r="G1223" s="452"/>
    </row>
    <row r="1224" spans="1:7" s="34" customFormat="1" ht="21" customHeight="1">
      <c r="A1224" s="354">
        <v>2220113</v>
      </c>
      <c r="B1224" s="345" t="s">
        <v>1124</v>
      </c>
      <c r="C1224" s="446">
        <v>0</v>
      </c>
      <c r="D1224" s="447"/>
      <c r="E1224" s="446">
        <v>0</v>
      </c>
      <c r="F1224" s="448"/>
      <c r="G1224" s="449"/>
    </row>
    <row r="1225" spans="1:7" ht="21" customHeight="1">
      <c r="A1225" s="354">
        <v>2220114</v>
      </c>
      <c r="B1225" s="345" t="s">
        <v>1125</v>
      </c>
      <c r="C1225" s="446">
        <v>0</v>
      </c>
      <c r="D1225" s="447"/>
      <c r="E1225" s="446">
        <v>0</v>
      </c>
      <c r="F1225" s="448"/>
      <c r="G1225" s="449"/>
    </row>
    <row r="1226" spans="1:7" ht="21" customHeight="1">
      <c r="A1226" s="354">
        <v>2220115</v>
      </c>
      <c r="B1226" s="345" t="s">
        <v>1126</v>
      </c>
      <c r="C1226" s="446">
        <v>0</v>
      </c>
      <c r="D1226" s="447"/>
      <c r="E1226" s="446">
        <v>0</v>
      </c>
      <c r="F1226" s="448"/>
      <c r="G1226" s="449"/>
    </row>
    <row r="1227" spans="1:7" ht="21" customHeight="1">
      <c r="A1227" s="354">
        <v>2220118</v>
      </c>
      <c r="B1227" s="345" t="s">
        <v>1127</v>
      </c>
      <c r="C1227" s="446">
        <v>0</v>
      </c>
      <c r="D1227" s="447"/>
      <c r="E1227" s="446">
        <v>0</v>
      </c>
      <c r="F1227" s="448"/>
      <c r="G1227" s="449"/>
    </row>
    <row r="1228" spans="1:7" ht="21" customHeight="1">
      <c r="A1228" s="354">
        <v>2220119</v>
      </c>
      <c r="B1228" s="345" t="s">
        <v>1128</v>
      </c>
      <c r="C1228" s="446">
        <v>0</v>
      </c>
      <c r="D1228" s="447"/>
      <c r="E1228" s="446">
        <v>0</v>
      </c>
      <c r="F1228" s="448"/>
      <c r="G1228" s="449"/>
    </row>
    <row r="1229" spans="1:7" ht="21" customHeight="1">
      <c r="A1229" s="354">
        <v>2220120</v>
      </c>
      <c r="B1229" s="345" t="s">
        <v>1129</v>
      </c>
      <c r="C1229" s="446">
        <v>0</v>
      </c>
      <c r="D1229" s="447"/>
      <c r="E1229" s="446">
        <v>0</v>
      </c>
      <c r="F1229" s="448"/>
      <c r="G1229" s="449"/>
    </row>
    <row r="1230" spans="1:7" s="326" customFormat="1" ht="21" customHeight="1">
      <c r="A1230" s="354">
        <v>2220121</v>
      </c>
      <c r="B1230" s="345" t="s">
        <v>1130</v>
      </c>
      <c r="C1230" s="446">
        <v>0</v>
      </c>
      <c r="D1230" s="447"/>
      <c r="E1230" s="446">
        <v>0</v>
      </c>
      <c r="F1230" s="448"/>
      <c r="G1230" s="449"/>
    </row>
    <row r="1231" spans="1:7" ht="21" customHeight="1">
      <c r="A1231" s="354">
        <v>2220150</v>
      </c>
      <c r="B1231" s="345" t="s">
        <v>220</v>
      </c>
      <c r="C1231" s="446">
        <v>258</v>
      </c>
      <c r="D1231" s="447">
        <v>111</v>
      </c>
      <c r="E1231" s="446">
        <v>111</v>
      </c>
      <c r="F1231" s="448"/>
      <c r="G1231" s="449"/>
    </row>
    <row r="1232" spans="1:7" ht="21" customHeight="1">
      <c r="A1232" s="354">
        <v>2220199</v>
      </c>
      <c r="B1232" s="345" t="s">
        <v>1131</v>
      </c>
      <c r="C1232" s="446">
        <v>3627</v>
      </c>
      <c r="D1232" s="447">
        <v>5305</v>
      </c>
      <c r="E1232" s="446">
        <v>5020</v>
      </c>
      <c r="F1232" s="448"/>
      <c r="G1232" s="449"/>
    </row>
    <row r="1233" spans="1:7" ht="21" customHeight="1">
      <c r="A1233" s="354">
        <v>22203</v>
      </c>
      <c r="B1233" s="344" t="s">
        <v>1132</v>
      </c>
      <c r="C1233" s="446">
        <v>0</v>
      </c>
      <c r="D1233" s="447"/>
      <c r="E1233" s="446">
        <v>0</v>
      </c>
      <c r="F1233" s="444">
        <f>IFERROR(E1233/D1233,0)*100</f>
        <v>0</v>
      </c>
      <c r="G1233" s="445"/>
    </row>
    <row r="1234" spans="1:7" ht="21" customHeight="1">
      <c r="A1234" s="354">
        <v>2220301</v>
      </c>
      <c r="B1234" s="345" t="s">
        <v>1133</v>
      </c>
      <c r="C1234" s="446">
        <v>0</v>
      </c>
      <c r="D1234" s="447"/>
      <c r="E1234" s="446">
        <v>0</v>
      </c>
      <c r="F1234" s="448"/>
      <c r="G1234" s="449"/>
    </row>
    <row r="1235" spans="1:7" ht="21" customHeight="1">
      <c r="A1235" s="354">
        <v>2220303</v>
      </c>
      <c r="B1235" s="345" t="s">
        <v>1134</v>
      </c>
      <c r="C1235" s="446">
        <v>0</v>
      </c>
      <c r="D1235" s="447"/>
      <c r="E1235" s="446">
        <v>0</v>
      </c>
      <c r="F1235" s="451"/>
      <c r="G1235" s="452"/>
    </row>
    <row r="1236" spans="1:7" s="34" customFormat="1" ht="21" customHeight="1">
      <c r="A1236" s="354">
        <v>2220304</v>
      </c>
      <c r="B1236" s="345" t="s">
        <v>1135</v>
      </c>
      <c r="C1236" s="446">
        <v>0</v>
      </c>
      <c r="D1236" s="447"/>
      <c r="E1236" s="446">
        <v>0</v>
      </c>
      <c r="F1236" s="448"/>
      <c r="G1236" s="449"/>
    </row>
    <row r="1237" spans="1:7" ht="21" customHeight="1">
      <c r="A1237" s="354">
        <v>2220305</v>
      </c>
      <c r="B1237" s="345" t="s">
        <v>1136</v>
      </c>
      <c r="C1237" s="446">
        <v>0</v>
      </c>
      <c r="D1237" s="447"/>
      <c r="E1237" s="446">
        <v>0</v>
      </c>
      <c r="F1237" s="448"/>
      <c r="G1237" s="449"/>
    </row>
    <row r="1238" spans="1:7" ht="21" customHeight="1">
      <c r="A1238" s="354">
        <v>2220306</v>
      </c>
      <c r="B1238" s="345" t="s">
        <v>1137</v>
      </c>
      <c r="C1238" s="446">
        <v>0</v>
      </c>
      <c r="D1238" s="447"/>
      <c r="E1238" s="446">
        <v>0</v>
      </c>
      <c r="F1238" s="448"/>
      <c r="G1238" s="449"/>
    </row>
    <row r="1239" spans="1:7" ht="21" customHeight="1">
      <c r="A1239" s="354">
        <v>2220399</v>
      </c>
      <c r="B1239" s="345" t="s">
        <v>1138</v>
      </c>
      <c r="C1239" s="446">
        <v>0</v>
      </c>
      <c r="D1239" s="447"/>
      <c r="E1239" s="446">
        <v>0</v>
      </c>
      <c r="F1239" s="448"/>
      <c r="G1239" s="449"/>
    </row>
    <row r="1240" spans="1:7" ht="21" customHeight="1">
      <c r="A1240" s="354">
        <v>22204</v>
      </c>
      <c r="B1240" s="344" t="s">
        <v>1139</v>
      </c>
      <c r="C1240" s="446">
        <v>0</v>
      </c>
      <c r="D1240" s="447"/>
      <c r="E1240" s="446">
        <v>0</v>
      </c>
      <c r="F1240" s="444">
        <f>IFERROR(E1240/D1240,0)*100</f>
        <v>0</v>
      </c>
      <c r="G1240" s="445"/>
    </row>
    <row r="1241" spans="1:7" ht="21" customHeight="1">
      <c r="A1241" s="354">
        <v>2220401</v>
      </c>
      <c r="B1241" s="345" t="s">
        <v>1140</v>
      </c>
      <c r="C1241" s="446">
        <v>0</v>
      </c>
      <c r="D1241" s="447"/>
      <c r="E1241" s="446">
        <v>0</v>
      </c>
      <c r="F1241" s="448"/>
      <c r="G1241" s="449"/>
    </row>
    <row r="1242" spans="1:7" ht="21" customHeight="1">
      <c r="A1242" s="354">
        <v>2220402</v>
      </c>
      <c r="B1242" s="345" t="s">
        <v>1141</v>
      </c>
      <c r="C1242" s="446">
        <v>0</v>
      </c>
      <c r="D1242" s="447"/>
      <c r="E1242" s="446">
        <v>0</v>
      </c>
      <c r="F1242" s="448"/>
      <c r="G1242" s="449"/>
    </row>
    <row r="1243" spans="1:7" ht="21" customHeight="1">
      <c r="A1243" s="354">
        <v>2220403</v>
      </c>
      <c r="B1243" s="345" t="s">
        <v>1142</v>
      </c>
      <c r="C1243" s="446">
        <v>0</v>
      </c>
      <c r="D1243" s="447"/>
      <c r="E1243" s="446">
        <v>0</v>
      </c>
      <c r="F1243" s="448"/>
      <c r="G1243" s="449"/>
    </row>
    <row r="1244" spans="1:7" s="34" customFormat="1" ht="21" customHeight="1">
      <c r="A1244" s="354">
        <v>2220404</v>
      </c>
      <c r="B1244" s="345" t="s">
        <v>1143</v>
      </c>
      <c r="C1244" s="446">
        <v>0</v>
      </c>
      <c r="D1244" s="447"/>
      <c r="E1244" s="446">
        <v>0</v>
      </c>
      <c r="F1244" s="448"/>
      <c r="G1244" s="449"/>
    </row>
    <row r="1245" spans="1:7" ht="21" customHeight="1">
      <c r="A1245" s="354">
        <v>2220499</v>
      </c>
      <c r="B1245" s="345" t="s">
        <v>1144</v>
      </c>
      <c r="C1245" s="446">
        <v>0</v>
      </c>
      <c r="D1245" s="447"/>
      <c r="E1245" s="446">
        <v>0</v>
      </c>
      <c r="F1245" s="448"/>
      <c r="G1245" s="449"/>
    </row>
    <row r="1246" spans="1:7" ht="21" customHeight="1">
      <c r="A1246" s="354">
        <v>22205</v>
      </c>
      <c r="B1246" s="344" t="s">
        <v>1145</v>
      </c>
      <c r="C1246" s="446">
        <v>0</v>
      </c>
      <c r="D1246" s="447"/>
      <c r="E1246" s="446">
        <v>0</v>
      </c>
      <c r="F1246" s="444">
        <f>IFERROR(E1246/D1246,0)*100</f>
        <v>0</v>
      </c>
      <c r="G1246" s="445"/>
    </row>
    <row r="1247" spans="1:7" ht="21" customHeight="1">
      <c r="A1247" s="354">
        <v>2220501</v>
      </c>
      <c r="B1247" s="345" t="s">
        <v>1146</v>
      </c>
      <c r="C1247" s="446">
        <v>0</v>
      </c>
      <c r="D1247" s="447"/>
      <c r="E1247" s="446">
        <v>0</v>
      </c>
      <c r="F1247" s="448"/>
      <c r="G1247" s="449"/>
    </row>
    <row r="1248" spans="1:7" ht="21" customHeight="1">
      <c r="A1248" s="354">
        <v>2220502</v>
      </c>
      <c r="B1248" s="345" t="s">
        <v>1147</v>
      </c>
      <c r="C1248" s="446">
        <v>0</v>
      </c>
      <c r="D1248" s="447"/>
      <c r="E1248" s="446">
        <v>0</v>
      </c>
      <c r="F1248" s="451"/>
      <c r="G1248" s="452"/>
    </row>
    <row r="1249" spans="1:7" ht="21" customHeight="1">
      <c r="A1249" s="354">
        <v>2220503</v>
      </c>
      <c r="B1249" s="345" t="s">
        <v>1148</v>
      </c>
      <c r="C1249" s="446">
        <v>0</v>
      </c>
      <c r="D1249" s="447"/>
      <c r="E1249" s="446">
        <v>0</v>
      </c>
      <c r="F1249" s="448"/>
      <c r="G1249" s="449"/>
    </row>
    <row r="1250" spans="1:7" ht="21" customHeight="1">
      <c r="A1250" s="354">
        <v>2220504</v>
      </c>
      <c r="B1250" s="345" t="s">
        <v>1149</v>
      </c>
      <c r="C1250" s="446">
        <v>0</v>
      </c>
      <c r="D1250" s="447"/>
      <c r="E1250" s="446">
        <v>0</v>
      </c>
      <c r="F1250" s="448"/>
      <c r="G1250" s="449"/>
    </row>
    <row r="1251" spans="1:7" ht="21" customHeight="1">
      <c r="A1251" s="354">
        <v>2220505</v>
      </c>
      <c r="B1251" s="345" t="s">
        <v>1150</v>
      </c>
      <c r="C1251" s="446">
        <v>0</v>
      </c>
      <c r="D1251" s="447"/>
      <c r="E1251" s="446">
        <v>0</v>
      </c>
      <c r="F1251" s="448"/>
      <c r="G1251" s="449"/>
    </row>
    <row r="1252" spans="1:7" ht="21" customHeight="1">
      <c r="A1252" s="354">
        <v>2220506</v>
      </c>
      <c r="B1252" s="345" t="s">
        <v>1151</v>
      </c>
      <c r="C1252" s="446">
        <v>0</v>
      </c>
      <c r="D1252" s="447"/>
      <c r="E1252" s="446">
        <v>0</v>
      </c>
      <c r="F1252" s="448"/>
      <c r="G1252" s="449"/>
    </row>
    <row r="1253" spans="1:7" ht="21" customHeight="1">
      <c r="A1253" s="354">
        <v>2220507</v>
      </c>
      <c r="B1253" s="345" t="s">
        <v>1152</v>
      </c>
      <c r="C1253" s="446">
        <v>0</v>
      </c>
      <c r="D1253" s="447"/>
      <c r="E1253" s="446">
        <v>0</v>
      </c>
      <c r="F1253" s="448"/>
      <c r="G1253" s="449"/>
    </row>
    <row r="1254" spans="1:7" ht="21" customHeight="1">
      <c r="A1254" s="354">
        <v>2220508</v>
      </c>
      <c r="B1254" s="345" t="s">
        <v>1153</v>
      </c>
      <c r="C1254" s="446">
        <v>0</v>
      </c>
      <c r="D1254" s="447"/>
      <c r="E1254" s="446">
        <v>0</v>
      </c>
      <c r="F1254" s="448"/>
      <c r="G1254" s="449"/>
    </row>
    <row r="1255" spans="1:7" ht="21" customHeight="1">
      <c r="A1255" s="354">
        <v>2220509</v>
      </c>
      <c r="B1255" s="345" t="s">
        <v>1154</v>
      </c>
      <c r="C1255" s="446">
        <v>0</v>
      </c>
      <c r="D1255" s="447"/>
      <c r="E1255" s="446">
        <v>0</v>
      </c>
      <c r="F1255" s="448"/>
      <c r="G1255" s="449"/>
    </row>
    <row r="1256" spans="1:7" ht="21" customHeight="1">
      <c r="A1256" s="354">
        <v>2220510</v>
      </c>
      <c r="B1256" s="345" t="s">
        <v>1155</v>
      </c>
      <c r="C1256" s="446">
        <v>0</v>
      </c>
      <c r="D1256" s="447"/>
      <c r="E1256" s="446">
        <v>0</v>
      </c>
      <c r="F1256" s="451"/>
      <c r="G1256" s="452"/>
    </row>
    <row r="1257" spans="1:7" s="34" customFormat="1" ht="21" customHeight="1">
      <c r="A1257" s="354">
        <v>2220511</v>
      </c>
      <c r="B1257" s="345" t="s">
        <v>1156</v>
      </c>
      <c r="C1257" s="446">
        <v>0</v>
      </c>
      <c r="D1257" s="447"/>
      <c r="E1257" s="446">
        <v>0</v>
      </c>
      <c r="F1257" s="448"/>
      <c r="G1257" s="449"/>
    </row>
    <row r="1258" spans="1:7" ht="21" customHeight="1">
      <c r="A1258" s="354">
        <v>2220599</v>
      </c>
      <c r="B1258" s="345" t="s">
        <v>1157</v>
      </c>
      <c r="C1258" s="446">
        <v>0</v>
      </c>
      <c r="D1258" s="447"/>
      <c r="E1258" s="446">
        <v>0</v>
      </c>
      <c r="F1258" s="448"/>
      <c r="G1258" s="449"/>
    </row>
    <row r="1259" spans="1:7" ht="21" customHeight="1">
      <c r="A1259" s="354">
        <v>224</v>
      </c>
      <c r="B1259" s="344" t="s">
        <v>1158</v>
      </c>
      <c r="C1259" s="316">
        <f t="shared" ref="C1259:E1259" si="174">C1260+C1271+C1278+C1286+C1299+C1303+C1307</f>
        <v>7254</v>
      </c>
      <c r="D1259" s="316">
        <f t="shared" si="174"/>
        <v>22714</v>
      </c>
      <c r="E1259" s="316">
        <f t="shared" si="174"/>
        <v>20172</v>
      </c>
      <c r="F1259" s="444">
        <f t="shared" ref="F1259:F1260" si="175">IFERROR(E1259/D1259,0)*100</f>
        <v>88.8</v>
      </c>
      <c r="G1259" s="445">
        <v>219.3</v>
      </c>
    </row>
    <row r="1260" spans="1:7" ht="21" customHeight="1">
      <c r="A1260" s="354">
        <v>22401</v>
      </c>
      <c r="B1260" s="344" t="s">
        <v>1159</v>
      </c>
      <c r="C1260" s="316">
        <f t="shared" ref="C1260:E1260" si="176">SUM(C1261:C1270)</f>
        <v>2717</v>
      </c>
      <c r="D1260" s="316">
        <f t="shared" si="176"/>
        <v>1970</v>
      </c>
      <c r="E1260" s="316">
        <f t="shared" si="176"/>
        <v>1677</v>
      </c>
      <c r="F1260" s="444">
        <f t="shared" si="175"/>
        <v>85.1</v>
      </c>
      <c r="G1260" s="445">
        <v>51.9</v>
      </c>
    </row>
    <row r="1261" spans="1:7" s="34" customFormat="1" ht="21" customHeight="1">
      <c r="A1261" s="354">
        <v>2240101</v>
      </c>
      <c r="B1261" s="345" t="s">
        <v>211</v>
      </c>
      <c r="C1261" s="446">
        <v>661</v>
      </c>
      <c r="D1261" s="447">
        <v>598</v>
      </c>
      <c r="E1261" s="446">
        <v>595</v>
      </c>
      <c r="F1261" s="448"/>
      <c r="G1261" s="449"/>
    </row>
    <row r="1262" spans="1:7" ht="21" customHeight="1">
      <c r="A1262" s="354">
        <v>2240102</v>
      </c>
      <c r="B1262" s="345" t="s">
        <v>212</v>
      </c>
      <c r="C1262" s="446">
        <v>0</v>
      </c>
      <c r="D1262" s="447"/>
      <c r="E1262" s="446">
        <v>0</v>
      </c>
      <c r="F1262" s="448"/>
      <c r="G1262" s="449"/>
    </row>
    <row r="1263" spans="1:7" ht="21" customHeight="1">
      <c r="A1263" s="354">
        <v>2240103</v>
      </c>
      <c r="B1263" s="345" t="s">
        <v>213</v>
      </c>
      <c r="C1263" s="446">
        <v>0</v>
      </c>
      <c r="D1263" s="447"/>
      <c r="E1263" s="446">
        <v>0</v>
      </c>
      <c r="F1263" s="448"/>
      <c r="G1263" s="449"/>
    </row>
    <row r="1264" spans="1:7" ht="21" customHeight="1">
      <c r="A1264" s="354">
        <v>2240104</v>
      </c>
      <c r="B1264" s="345" t="s">
        <v>1160</v>
      </c>
      <c r="C1264" s="446">
        <v>940</v>
      </c>
      <c r="D1264" s="447">
        <v>233</v>
      </c>
      <c r="E1264" s="446">
        <v>25</v>
      </c>
      <c r="F1264" s="448"/>
      <c r="G1264" s="449"/>
    </row>
    <row r="1265" spans="1:7" ht="21" customHeight="1">
      <c r="A1265" s="354">
        <v>2240105</v>
      </c>
      <c r="B1265" s="345" t="s">
        <v>1161</v>
      </c>
      <c r="C1265" s="446">
        <v>0</v>
      </c>
      <c r="D1265" s="447"/>
      <c r="E1265" s="446">
        <v>0</v>
      </c>
      <c r="F1265" s="448"/>
      <c r="G1265" s="449"/>
    </row>
    <row r="1266" spans="1:7" s="34" customFormat="1" ht="21" customHeight="1">
      <c r="A1266" s="354">
        <v>2240106</v>
      </c>
      <c r="B1266" s="345" t="s">
        <v>1162</v>
      </c>
      <c r="C1266" s="446">
        <v>322</v>
      </c>
      <c r="D1266" s="447">
        <v>462</v>
      </c>
      <c r="E1266" s="446">
        <v>438</v>
      </c>
      <c r="F1266" s="448"/>
      <c r="G1266" s="449"/>
    </row>
    <row r="1267" spans="1:7" ht="21" customHeight="1">
      <c r="A1267" s="354">
        <v>2240108</v>
      </c>
      <c r="B1267" s="345" t="s">
        <v>1163</v>
      </c>
      <c r="C1267" s="446">
        <v>130</v>
      </c>
      <c r="D1267" s="447">
        <v>13</v>
      </c>
      <c r="E1267" s="446">
        <v>13</v>
      </c>
      <c r="F1267" s="448"/>
      <c r="G1267" s="449"/>
    </row>
    <row r="1268" spans="1:7" s="34" customFormat="1" ht="21" customHeight="1">
      <c r="A1268" s="354">
        <v>2240109</v>
      </c>
      <c r="B1268" s="345" t="s">
        <v>1164</v>
      </c>
      <c r="C1268" s="446">
        <v>93</v>
      </c>
      <c r="D1268" s="447">
        <v>104</v>
      </c>
      <c r="E1268" s="446">
        <v>46</v>
      </c>
      <c r="F1268" s="448"/>
      <c r="G1268" s="449"/>
    </row>
    <row r="1269" spans="1:7" s="34" customFormat="1" ht="21" customHeight="1">
      <c r="A1269" s="354">
        <v>2240150</v>
      </c>
      <c r="B1269" s="345" t="s">
        <v>220</v>
      </c>
      <c r="C1269" s="446">
        <v>571</v>
      </c>
      <c r="D1269" s="447">
        <v>560</v>
      </c>
      <c r="E1269" s="446">
        <v>560</v>
      </c>
      <c r="F1269" s="451"/>
      <c r="G1269" s="452"/>
    </row>
    <row r="1270" spans="1:7" ht="21" customHeight="1">
      <c r="A1270" s="354">
        <v>2240199</v>
      </c>
      <c r="B1270" s="345" t="s">
        <v>1165</v>
      </c>
      <c r="C1270" s="446">
        <v>0</v>
      </c>
      <c r="D1270" s="447"/>
      <c r="E1270" s="446">
        <v>0</v>
      </c>
      <c r="F1270" s="448"/>
      <c r="G1270" s="449"/>
    </row>
    <row r="1271" spans="1:7" ht="21" customHeight="1">
      <c r="A1271" s="354">
        <v>22402</v>
      </c>
      <c r="B1271" s="344" t="s">
        <v>1166</v>
      </c>
      <c r="C1271" s="316">
        <f t="shared" ref="C1271:E1271" si="177">SUM(C1272:C1277)</f>
        <v>1294</v>
      </c>
      <c r="D1271" s="316">
        <f t="shared" si="177"/>
        <v>1314</v>
      </c>
      <c r="E1271" s="316">
        <f t="shared" si="177"/>
        <v>1240</v>
      </c>
      <c r="F1271" s="444">
        <f>IFERROR(E1271/D1271,0)*100</f>
        <v>94.4</v>
      </c>
      <c r="G1271" s="445">
        <v>114.3</v>
      </c>
    </row>
    <row r="1272" spans="1:7" ht="21" customHeight="1">
      <c r="A1272" s="354">
        <v>2240201</v>
      </c>
      <c r="B1272" s="345" t="s">
        <v>211</v>
      </c>
      <c r="C1272" s="446">
        <v>587</v>
      </c>
      <c r="D1272" s="447">
        <v>589</v>
      </c>
      <c r="E1272" s="446">
        <v>584</v>
      </c>
      <c r="F1272" s="448"/>
      <c r="G1272" s="449"/>
    </row>
    <row r="1273" spans="1:7" ht="21" customHeight="1">
      <c r="A1273" s="354">
        <v>2240202</v>
      </c>
      <c r="B1273" s="345" t="s">
        <v>212</v>
      </c>
      <c r="C1273" s="446">
        <v>0</v>
      </c>
      <c r="D1273" s="447"/>
      <c r="E1273" s="446">
        <v>0</v>
      </c>
      <c r="F1273" s="451"/>
      <c r="G1273" s="452"/>
    </row>
    <row r="1274" spans="1:7" s="34" customFormat="1" ht="21" customHeight="1">
      <c r="A1274" s="354">
        <v>2240203</v>
      </c>
      <c r="B1274" s="345" t="s">
        <v>213</v>
      </c>
      <c r="C1274" s="446">
        <v>0</v>
      </c>
      <c r="D1274" s="447"/>
      <c r="E1274" s="446">
        <v>0</v>
      </c>
      <c r="F1274" s="448"/>
      <c r="G1274" s="449"/>
    </row>
    <row r="1275" spans="1:7" ht="21" customHeight="1">
      <c r="A1275" s="354">
        <v>2240204</v>
      </c>
      <c r="B1275" s="345" t="s">
        <v>1167</v>
      </c>
      <c r="C1275" s="446">
        <v>707</v>
      </c>
      <c r="D1275" s="447">
        <v>725</v>
      </c>
      <c r="E1275" s="446">
        <v>656</v>
      </c>
      <c r="F1275" s="448"/>
      <c r="G1275" s="449"/>
    </row>
    <row r="1276" spans="1:7" ht="21" customHeight="1">
      <c r="A1276" s="354">
        <v>2240250</v>
      </c>
      <c r="B1276" s="345" t="s">
        <v>220</v>
      </c>
      <c r="C1276" s="446">
        <v>0</v>
      </c>
      <c r="D1276" s="447"/>
      <c r="E1276" s="446">
        <v>0</v>
      </c>
      <c r="F1276" s="448"/>
      <c r="G1276" s="449"/>
    </row>
    <row r="1277" spans="1:7" ht="21" customHeight="1">
      <c r="A1277" s="354">
        <v>2240299</v>
      </c>
      <c r="B1277" s="345" t="s">
        <v>1168</v>
      </c>
      <c r="C1277" s="446">
        <v>0</v>
      </c>
      <c r="D1277" s="447"/>
      <c r="E1277" s="446">
        <v>0</v>
      </c>
      <c r="F1277" s="448"/>
      <c r="G1277" s="449"/>
    </row>
    <row r="1278" spans="1:7" ht="21" customHeight="1">
      <c r="A1278" s="354">
        <v>22404</v>
      </c>
      <c r="B1278" s="344" t="s">
        <v>1169</v>
      </c>
      <c r="C1278" s="446"/>
      <c r="D1278" s="447"/>
      <c r="E1278" s="446">
        <v>0</v>
      </c>
      <c r="F1278" s="444">
        <f>IFERROR(E1278/D1278,0)*100</f>
        <v>0</v>
      </c>
      <c r="G1278" s="445"/>
    </row>
    <row r="1279" spans="1:7" ht="21" customHeight="1">
      <c r="A1279" s="354">
        <v>2240401</v>
      </c>
      <c r="B1279" s="345" t="s">
        <v>211</v>
      </c>
      <c r="C1279" s="446">
        <v>0</v>
      </c>
      <c r="D1279" s="447"/>
      <c r="E1279" s="446">
        <v>0</v>
      </c>
      <c r="F1279" s="448"/>
      <c r="G1279" s="449"/>
    </row>
    <row r="1280" spans="1:7" ht="21" customHeight="1">
      <c r="A1280" s="354">
        <v>2240402</v>
      </c>
      <c r="B1280" s="345" t="s">
        <v>212</v>
      </c>
      <c r="C1280" s="446">
        <v>0</v>
      </c>
      <c r="D1280" s="447"/>
      <c r="E1280" s="446">
        <v>0</v>
      </c>
      <c r="F1280" s="451"/>
      <c r="G1280" s="452"/>
    </row>
    <row r="1281" spans="1:7" ht="21" customHeight="1">
      <c r="A1281" s="354">
        <v>2240403</v>
      </c>
      <c r="B1281" s="345" t="s">
        <v>213</v>
      </c>
      <c r="C1281" s="446">
        <v>0</v>
      </c>
      <c r="D1281" s="447"/>
      <c r="E1281" s="446">
        <v>0</v>
      </c>
      <c r="F1281" s="451"/>
      <c r="G1281" s="452"/>
    </row>
    <row r="1282" spans="1:7" s="34" customFormat="1" ht="21" customHeight="1">
      <c r="A1282" s="354">
        <v>2240404</v>
      </c>
      <c r="B1282" s="345" t="s">
        <v>1170</v>
      </c>
      <c r="C1282" s="446">
        <v>0</v>
      </c>
      <c r="D1282" s="447"/>
      <c r="E1282" s="446">
        <v>0</v>
      </c>
      <c r="F1282" s="448"/>
      <c r="G1282" s="449"/>
    </row>
    <row r="1283" spans="1:7" ht="21" customHeight="1">
      <c r="A1283" s="354">
        <v>2240405</v>
      </c>
      <c r="B1283" s="345" t="s">
        <v>1171</v>
      </c>
      <c r="C1283" s="446">
        <v>0</v>
      </c>
      <c r="D1283" s="447"/>
      <c r="E1283" s="446">
        <v>0</v>
      </c>
      <c r="F1283" s="448"/>
      <c r="G1283" s="449"/>
    </row>
    <row r="1284" spans="1:7" ht="21" customHeight="1">
      <c r="A1284" s="354">
        <v>2240450</v>
      </c>
      <c r="B1284" s="345" t="s">
        <v>220</v>
      </c>
      <c r="C1284" s="446">
        <v>0</v>
      </c>
      <c r="D1284" s="447"/>
      <c r="E1284" s="446">
        <v>0</v>
      </c>
      <c r="F1284" s="448"/>
      <c r="G1284" s="449"/>
    </row>
    <row r="1285" spans="1:7" ht="21" customHeight="1">
      <c r="A1285" s="354">
        <v>2240499</v>
      </c>
      <c r="B1285" s="345" t="s">
        <v>1172</v>
      </c>
      <c r="C1285" s="446">
        <v>0</v>
      </c>
      <c r="D1285" s="447"/>
      <c r="E1285" s="446">
        <v>0</v>
      </c>
      <c r="F1285" s="448"/>
      <c r="G1285" s="449"/>
    </row>
    <row r="1286" spans="1:7" ht="21" customHeight="1">
      <c r="A1286" s="354">
        <v>22405</v>
      </c>
      <c r="B1286" s="344" t="s">
        <v>1173</v>
      </c>
      <c r="C1286" s="446"/>
      <c r="D1286" s="447"/>
      <c r="E1286" s="446">
        <v>0</v>
      </c>
      <c r="F1286" s="444">
        <f>IFERROR(E1286/D1286,0)*100</f>
        <v>0</v>
      </c>
      <c r="G1286" s="445"/>
    </row>
    <row r="1287" spans="1:7" ht="21" customHeight="1">
      <c r="A1287" s="354">
        <v>2240501</v>
      </c>
      <c r="B1287" s="345" t="s">
        <v>211</v>
      </c>
      <c r="C1287" s="446">
        <v>0</v>
      </c>
      <c r="D1287" s="447"/>
      <c r="E1287" s="446">
        <v>0</v>
      </c>
      <c r="F1287" s="448"/>
      <c r="G1287" s="449"/>
    </row>
    <row r="1288" spans="1:7" ht="21" customHeight="1">
      <c r="A1288" s="354">
        <v>2240502</v>
      </c>
      <c r="B1288" s="345" t="s">
        <v>212</v>
      </c>
      <c r="C1288" s="446">
        <v>0</v>
      </c>
      <c r="D1288" s="447"/>
      <c r="E1288" s="446">
        <v>0</v>
      </c>
      <c r="F1288" s="448"/>
      <c r="G1288" s="449"/>
    </row>
    <row r="1289" spans="1:7" ht="21" customHeight="1">
      <c r="A1289" s="354">
        <v>2240503</v>
      </c>
      <c r="B1289" s="345" t="s">
        <v>213</v>
      </c>
      <c r="C1289" s="446">
        <v>0</v>
      </c>
      <c r="D1289" s="447"/>
      <c r="E1289" s="446">
        <v>0</v>
      </c>
      <c r="F1289" s="448"/>
      <c r="G1289" s="449"/>
    </row>
    <row r="1290" spans="1:7" ht="21" customHeight="1">
      <c r="A1290" s="354">
        <v>2240504</v>
      </c>
      <c r="B1290" s="345" t="s">
        <v>1174</v>
      </c>
      <c r="C1290" s="446">
        <v>0</v>
      </c>
      <c r="D1290" s="447"/>
      <c r="E1290" s="446">
        <v>0</v>
      </c>
      <c r="F1290" s="448"/>
      <c r="G1290" s="449"/>
    </row>
    <row r="1291" spans="1:7" ht="21" customHeight="1">
      <c r="A1291" s="354">
        <v>2240505</v>
      </c>
      <c r="B1291" s="345" t="s">
        <v>1175</v>
      </c>
      <c r="C1291" s="446">
        <v>0</v>
      </c>
      <c r="D1291" s="447"/>
      <c r="E1291" s="446">
        <v>0</v>
      </c>
      <c r="F1291" s="448"/>
      <c r="G1291" s="449"/>
    </row>
    <row r="1292" spans="1:7" ht="21" customHeight="1">
      <c r="A1292" s="354">
        <v>2240506</v>
      </c>
      <c r="B1292" s="345" t="s">
        <v>1176</v>
      </c>
      <c r="C1292" s="446">
        <v>0</v>
      </c>
      <c r="D1292" s="447"/>
      <c r="E1292" s="446">
        <v>0</v>
      </c>
      <c r="F1292" s="448"/>
      <c r="G1292" s="449"/>
    </row>
    <row r="1293" spans="1:7" ht="21" customHeight="1">
      <c r="A1293" s="354">
        <v>2240507</v>
      </c>
      <c r="B1293" s="345" t="s">
        <v>1177</v>
      </c>
      <c r="C1293" s="446">
        <v>0</v>
      </c>
      <c r="D1293" s="447"/>
      <c r="E1293" s="446">
        <v>0</v>
      </c>
      <c r="F1293" s="448"/>
      <c r="G1293" s="449"/>
    </row>
    <row r="1294" spans="1:7" ht="21" customHeight="1">
      <c r="A1294" s="354">
        <v>2240508</v>
      </c>
      <c r="B1294" s="345" t="s">
        <v>1178</v>
      </c>
      <c r="C1294" s="446">
        <v>0</v>
      </c>
      <c r="D1294" s="447"/>
      <c r="E1294" s="446">
        <v>0</v>
      </c>
      <c r="F1294" s="451"/>
      <c r="G1294" s="452"/>
    </row>
    <row r="1295" spans="1:7" ht="21" customHeight="1">
      <c r="A1295" s="354">
        <v>2240509</v>
      </c>
      <c r="B1295" s="345" t="s">
        <v>1179</v>
      </c>
      <c r="C1295" s="446">
        <v>0</v>
      </c>
      <c r="D1295" s="447"/>
      <c r="E1295" s="446">
        <v>0</v>
      </c>
      <c r="F1295" s="448"/>
      <c r="G1295" s="449"/>
    </row>
    <row r="1296" spans="1:7" s="20" customFormat="1" ht="21" customHeight="1">
      <c r="A1296" s="354">
        <v>2240510</v>
      </c>
      <c r="B1296" s="345" t="s">
        <v>1180</v>
      </c>
      <c r="C1296" s="446">
        <v>0</v>
      </c>
      <c r="D1296" s="447"/>
      <c r="E1296" s="446">
        <v>0</v>
      </c>
      <c r="F1296" s="448"/>
      <c r="G1296" s="449"/>
    </row>
    <row r="1297" spans="1:7" s="328" customFormat="1" ht="21" customHeight="1">
      <c r="A1297" s="354">
        <v>2240550</v>
      </c>
      <c r="B1297" s="345" t="s">
        <v>1181</v>
      </c>
      <c r="C1297" s="446">
        <v>0</v>
      </c>
      <c r="D1297" s="447"/>
      <c r="E1297" s="446">
        <v>0</v>
      </c>
      <c r="F1297" s="448"/>
      <c r="G1297" s="449"/>
    </row>
    <row r="1298" spans="1:7" ht="21" customHeight="1">
      <c r="A1298" s="354">
        <v>2240599</v>
      </c>
      <c r="B1298" s="345" t="s">
        <v>1182</v>
      </c>
      <c r="C1298" s="446">
        <v>0</v>
      </c>
      <c r="D1298" s="447"/>
      <c r="E1298" s="446">
        <v>0</v>
      </c>
      <c r="F1298" s="448"/>
      <c r="G1298" s="449"/>
    </row>
    <row r="1299" spans="1:7" ht="21" customHeight="1">
      <c r="A1299" s="354">
        <v>22406</v>
      </c>
      <c r="B1299" s="344" t="s">
        <v>1183</v>
      </c>
      <c r="C1299" s="316">
        <f t="shared" ref="C1299:E1299" si="178">SUM(C1300:C1302)</f>
        <v>3243</v>
      </c>
      <c r="D1299" s="316">
        <f t="shared" si="178"/>
        <v>18358</v>
      </c>
      <c r="E1299" s="316">
        <f t="shared" si="178"/>
        <v>17248</v>
      </c>
      <c r="F1299" s="444">
        <f>IFERROR(E1299/D1299,0)*100</f>
        <v>94</v>
      </c>
      <c r="G1299" s="445">
        <v>749.3</v>
      </c>
    </row>
    <row r="1300" spans="1:7" ht="21" customHeight="1">
      <c r="A1300" s="354">
        <v>2240601</v>
      </c>
      <c r="B1300" s="345" t="s">
        <v>1184</v>
      </c>
      <c r="C1300" s="446">
        <v>3240</v>
      </c>
      <c r="D1300" s="446">
        <v>18355</v>
      </c>
      <c r="E1300" s="446">
        <v>17245</v>
      </c>
      <c r="F1300" s="448"/>
      <c r="G1300" s="449"/>
    </row>
    <row r="1301" spans="1:7" ht="21" customHeight="1">
      <c r="A1301" s="354">
        <v>2240602</v>
      </c>
      <c r="B1301" s="345" t="s">
        <v>1185</v>
      </c>
      <c r="C1301" s="446">
        <v>0</v>
      </c>
      <c r="D1301" s="447"/>
      <c r="E1301" s="446">
        <v>0</v>
      </c>
      <c r="F1301" s="448"/>
      <c r="G1301" s="449"/>
    </row>
    <row r="1302" spans="1:7" ht="21" customHeight="1">
      <c r="A1302" s="354">
        <v>2240699</v>
      </c>
      <c r="B1302" s="345" t="s">
        <v>1186</v>
      </c>
      <c r="C1302" s="446">
        <v>3</v>
      </c>
      <c r="D1302" s="446">
        <v>3</v>
      </c>
      <c r="E1302" s="446">
        <v>3</v>
      </c>
      <c r="F1302" s="448"/>
      <c r="G1302" s="449"/>
    </row>
    <row r="1303" spans="1:7" ht="21" customHeight="1">
      <c r="A1303" s="354">
        <v>22407</v>
      </c>
      <c r="B1303" s="344" t="s">
        <v>1187</v>
      </c>
      <c r="C1303" s="316">
        <f t="shared" ref="C1303:E1303" si="179">SUM(C1304:C1306)</f>
        <v>0</v>
      </c>
      <c r="D1303" s="316">
        <f t="shared" si="179"/>
        <v>1072</v>
      </c>
      <c r="E1303" s="316">
        <f t="shared" si="179"/>
        <v>7</v>
      </c>
      <c r="F1303" s="444">
        <f>IFERROR(E1303/D1303,0)*100</f>
        <v>0.7</v>
      </c>
      <c r="G1303" s="445">
        <v>0.4</v>
      </c>
    </row>
    <row r="1304" spans="1:7" ht="21" customHeight="1">
      <c r="A1304" s="354">
        <v>2240703</v>
      </c>
      <c r="B1304" s="345" t="s">
        <v>1188</v>
      </c>
      <c r="C1304" s="446">
        <v>0</v>
      </c>
      <c r="D1304" s="446">
        <v>1072</v>
      </c>
      <c r="E1304" s="446">
        <v>7</v>
      </c>
      <c r="F1304" s="448"/>
      <c r="G1304" s="449">
        <v>0.4</v>
      </c>
    </row>
    <row r="1305" spans="1:7" ht="21" customHeight="1">
      <c r="A1305" s="354">
        <v>2240704</v>
      </c>
      <c r="B1305" s="345" t="s">
        <v>1189</v>
      </c>
      <c r="C1305" s="446">
        <v>0</v>
      </c>
      <c r="D1305" s="447"/>
      <c r="E1305" s="446">
        <v>0</v>
      </c>
      <c r="F1305" s="448"/>
      <c r="G1305" s="449"/>
    </row>
    <row r="1306" spans="1:7" ht="21" customHeight="1">
      <c r="A1306" s="354">
        <v>2240799</v>
      </c>
      <c r="B1306" s="345" t="s">
        <v>1190</v>
      </c>
      <c r="C1306" s="446">
        <v>0</v>
      </c>
      <c r="D1306" s="447"/>
      <c r="E1306" s="446">
        <v>0</v>
      </c>
      <c r="F1306" s="448"/>
      <c r="G1306" s="449"/>
    </row>
    <row r="1307" spans="1:7" ht="21" customHeight="1">
      <c r="A1307" s="354">
        <v>22499</v>
      </c>
      <c r="B1307" s="344" t="s">
        <v>1191</v>
      </c>
      <c r="C1307" s="316">
        <f t="shared" ref="C1307:E1307" si="180">SUM(C1308)</f>
        <v>0</v>
      </c>
      <c r="D1307" s="316">
        <f t="shared" si="180"/>
        <v>0</v>
      </c>
      <c r="E1307" s="316">
        <f t="shared" si="180"/>
        <v>0</v>
      </c>
      <c r="F1307" s="444">
        <f>IFERROR(E1307/D1307,0)*100</f>
        <v>0</v>
      </c>
      <c r="G1307" s="445">
        <v>0</v>
      </c>
    </row>
    <row r="1308" spans="1:7" ht="21" customHeight="1">
      <c r="A1308" s="354">
        <v>2249999</v>
      </c>
      <c r="B1308" s="356" t="s">
        <v>1191</v>
      </c>
      <c r="C1308" s="446">
        <v>0</v>
      </c>
      <c r="D1308" s="447"/>
      <c r="E1308" s="446">
        <v>0</v>
      </c>
      <c r="F1308" s="448"/>
      <c r="G1308" s="449">
        <v>0</v>
      </c>
    </row>
    <row r="1309" spans="1:7" ht="21" customHeight="1">
      <c r="A1309" s="354">
        <v>227</v>
      </c>
      <c r="B1309" s="344" t="s">
        <v>149</v>
      </c>
      <c r="C1309" s="314">
        <v>4500</v>
      </c>
      <c r="D1309" s="453"/>
      <c r="E1309" s="314">
        <v>0</v>
      </c>
      <c r="F1309" s="444">
        <f t="shared" ref="F1309:F1310" si="181">IFERROR(E1309/D1309,0)*100</f>
        <v>0</v>
      </c>
      <c r="G1309" s="445"/>
    </row>
    <row r="1310" spans="1:7" ht="21" customHeight="1">
      <c r="A1310" s="354">
        <v>229</v>
      </c>
      <c r="B1310" s="344" t="s">
        <v>150</v>
      </c>
      <c r="C1310" s="314">
        <f t="shared" ref="C1310:E1310" si="182">C1311</f>
        <v>31</v>
      </c>
      <c r="D1310" s="314">
        <f t="shared" si="182"/>
        <v>331</v>
      </c>
      <c r="E1310" s="314">
        <f t="shared" si="182"/>
        <v>331</v>
      </c>
      <c r="F1310" s="444">
        <f t="shared" si="181"/>
        <v>100</v>
      </c>
      <c r="G1310" s="456"/>
    </row>
    <row r="1311" spans="1:7" ht="21" customHeight="1">
      <c r="A1311" s="358" t="s">
        <v>1192</v>
      </c>
      <c r="B1311" s="359" t="s">
        <v>1060</v>
      </c>
      <c r="C1311" s="446">
        <v>31</v>
      </c>
      <c r="D1311" s="447">
        <v>331</v>
      </c>
      <c r="E1311" s="446">
        <v>331</v>
      </c>
      <c r="F1311" s="448"/>
      <c r="G1311" s="449"/>
    </row>
    <row r="1312" spans="1:7" ht="21" customHeight="1">
      <c r="A1312" s="358" t="s">
        <v>1193</v>
      </c>
      <c r="B1312" s="359" t="s">
        <v>369</v>
      </c>
      <c r="C1312" s="446">
        <v>31</v>
      </c>
      <c r="D1312" s="447">
        <v>331</v>
      </c>
      <c r="E1312" s="446">
        <v>331</v>
      </c>
      <c r="F1312" s="448"/>
      <c r="G1312" s="449"/>
    </row>
    <row r="1313" spans="1:7" ht="21" customHeight="1">
      <c r="A1313" s="354">
        <v>232</v>
      </c>
      <c r="B1313" s="344" t="s">
        <v>151</v>
      </c>
      <c r="C1313" s="314">
        <f t="shared" ref="C1313:E1313" si="183">C1314+C1315+C1320</f>
        <v>22147</v>
      </c>
      <c r="D1313" s="314">
        <f t="shared" si="183"/>
        <v>22933</v>
      </c>
      <c r="E1313" s="314">
        <f t="shared" si="183"/>
        <v>22933</v>
      </c>
      <c r="F1313" s="444">
        <f t="shared" ref="F1313:F1315" si="184">IFERROR(E1313/D1313,0)*100</f>
        <v>100</v>
      </c>
      <c r="G1313" s="445">
        <v>134.5</v>
      </c>
    </row>
    <row r="1314" spans="1:7" ht="21" customHeight="1">
      <c r="A1314" s="354">
        <v>23201</v>
      </c>
      <c r="B1314" s="344" t="s">
        <v>1194</v>
      </c>
      <c r="C1314" s="446">
        <v>0</v>
      </c>
      <c r="D1314" s="447"/>
      <c r="E1314" s="446">
        <v>0</v>
      </c>
      <c r="F1314" s="444">
        <f t="shared" si="184"/>
        <v>0</v>
      </c>
      <c r="G1314" s="445"/>
    </row>
    <row r="1315" spans="1:7" ht="21" customHeight="1">
      <c r="A1315" s="354">
        <v>23202</v>
      </c>
      <c r="B1315" s="344" t="s">
        <v>1195</v>
      </c>
      <c r="C1315" s="446">
        <v>0</v>
      </c>
      <c r="D1315" s="447"/>
      <c r="E1315" s="446">
        <v>0</v>
      </c>
      <c r="F1315" s="444">
        <f t="shared" si="184"/>
        <v>0</v>
      </c>
      <c r="G1315" s="445"/>
    </row>
    <row r="1316" spans="1:7" ht="21" customHeight="1">
      <c r="A1316" s="354">
        <v>2320201</v>
      </c>
      <c r="B1316" s="345" t="s">
        <v>1196</v>
      </c>
      <c r="C1316" s="446">
        <v>0</v>
      </c>
      <c r="D1316" s="447"/>
      <c r="E1316" s="446">
        <v>0</v>
      </c>
      <c r="F1316" s="448"/>
      <c r="G1316" s="449"/>
    </row>
    <row r="1317" spans="1:7" ht="21" customHeight="1">
      <c r="A1317" s="354">
        <v>2320202</v>
      </c>
      <c r="B1317" s="345" t="s">
        <v>1197</v>
      </c>
      <c r="C1317" s="446">
        <v>0</v>
      </c>
      <c r="D1317" s="447"/>
      <c r="E1317" s="446">
        <v>0</v>
      </c>
      <c r="F1317" s="448"/>
      <c r="G1317" s="449"/>
    </row>
    <row r="1318" spans="1:7" ht="21" customHeight="1">
      <c r="A1318" s="354">
        <v>2320203</v>
      </c>
      <c r="B1318" s="345" t="s">
        <v>1198</v>
      </c>
      <c r="C1318" s="446">
        <v>0</v>
      </c>
      <c r="D1318" s="447"/>
      <c r="E1318" s="446">
        <v>0</v>
      </c>
      <c r="F1318" s="448"/>
      <c r="G1318" s="449"/>
    </row>
    <row r="1319" spans="1:7" ht="21" customHeight="1">
      <c r="A1319" s="354">
        <v>2320299</v>
      </c>
      <c r="B1319" s="345" t="s">
        <v>1199</v>
      </c>
      <c r="C1319" s="446">
        <v>0</v>
      </c>
      <c r="D1319" s="447"/>
      <c r="E1319" s="446">
        <v>0</v>
      </c>
      <c r="F1319" s="448"/>
      <c r="G1319" s="449"/>
    </row>
    <row r="1320" spans="1:7" ht="21" customHeight="1">
      <c r="A1320" s="354">
        <v>23203</v>
      </c>
      <c r="B1320" s="344" t="s">
        <v>1200</v>
      </c>
      <c r="C1320" s="316">
        <f t="shared" ref="C1320:E1320" si="185">SUM(C1321:C1324)</f>
        <v>22147</v>
      </c>
      <c r="D1320" s="316">
        <f t="shared" si="185"/>
        <v>22933</v>
      </c>
      <c r="E1320" s="316">
        <f t="shared" si="185"/>
        <v>22933</v>
      </c>
      <c r="F1320" s="444">
        <f>IFERROR(E1320/D1320,0)*100</f>
        <v>100</v>
      </c>
      <c r="G1320" s="445">
        <v>134.5</v>
      </c>
    </row>
    <row r="1321" spans="1:7" ht="21" customHeight="1">
      <c r="A1321" s="354">
        <v>2320301</v>
      </c>
      <c r="B1321" s="345" t="s">
        <v>1201</v>
      </c>
      <c r="C1321" s="446">
        <v>22147</v>
      </c>
      <c r="D1321" s="446">
        <v>22686</v>
      </c>
      <c r="E1321" s="446">
        <v>22686</v>
      </c>
      <c r="F1321" s="446"/>
      <c r="G1321" s="447"/>
    </row>
    <row r="1322" spans="1:7" ht="21" customHeight="1">
      <c r="A1322" s="354">
        <v>2320302</v>
      </c>
      <c r="B1322" s="345" t="s">
        <v>1202</v>
      </c>
      <c r="C1322" s="446">
        <v>0</v>
      </c>
      <c r="D1322" s="447"/>
      <c r="E1322" s="446">
        <v>0</v>
      </c>
      <c r="F1322" s="446"/>
      <c r="G1322" s="447"/>
    </row>
    <row r="1323" spans="1:7" ht="21" customHeight="1">
      <c r="A1323" s="354">
        <v>2320303</v>
      </c>
      <c r="B1323" s="345" t="s">
        <v>1203</v>
      </c>
      <c r="C1323" s="446">
        <v>0</v>
      </c>
      <c r="D1323" s="446">
        <v>247</v>
      </c>
      <c r="E1323" s="446">
        <v>247</v>
      </c>
      <c r="F1323" s="446"/>
      <c r="G1323" s="447"/>
    </row>
    <row r="1324" spans="1:7" ht="21" customHeight="1">
      <c r="A1324" s="354">
        <v>2320399</v>
      </c>
      <c r="B1324" s="345" t="s">
        <v>1204</v>
      </c>
      <c r="C1324" s="446">
        <v>0</v>
      </c>
      <c r="D1324" s="446"/>
      <c r="E1324" s="446"/>
      <c r="F1324" s="446"/>
      <c r="G1324" s="447"/>
    </row>
    <row r="1325" spans="1:7" ht="21" customHeight="1">
      <c r="A1325" s="354">
        <v>233</v>
      </c>
      <c r="B1325" s="344" t="s">
        <v>152</v>
      </c>
      <c r="C1325" s="316">
        <f t="shared" ref="C1325" si="186">SUM(C1326:C1328)</f>
        <v>120</v>
      </c>
      <c r="D1325" s="316">
        <f t="shared" ref="D1325:E1325" si="187">SUM(D1326:D1328)</f>
        <v>64</v>
      </c>
      <c r="E1325" s="316">
        <f t="shared" si="187"/>
        <v>64</v>
      </c>
      <c r="F1325" s="444">
        <f t="shared" ref="F1325:F1328" si="188">IFERROR(E1325/D1325,0)*100</f>
        <v>100</v>
      </c>
      <c r="G1325" s="445">
        <v>52.9</v>
      </c>
    </row>
    <row r="1326" spans="1:7" ht="21" customHeight="1">
      <c r="A1326" s="354">
        <v>23301</v>
      </c>
      <c r="B1326" s="344" t="s">
        <v>1205</v>
      </c>
      <c r="C1326" s="446">
        <v>0</v>
      </c>
      <c r="D1326" s="447"/>
      <c r="E1326" s="446">
        <v>0</v>
      </c>
      <c r="F1326" s="444">
        <f t="shared" si="188"/>
        <v>0</v>
      </c>
      <c r="G1326" s="445"/>
    </row>
    <row r="1327" spans="1:7" ht="21" customHeight="1">
      <c r="A1327" s="354">
        <v>23302</v>
      </c>
      <c r="B1327" s="344" t="s">
        <v>1206</v>
      </c>
      <c r="C1327" s="446">
        <v>0</v>
      </c>
      <c r="D1327" s="447"/>
      <c r="E1327" s="446">
        <v>0</v>
      </c>
      <c r="F1327" s="444">
        <f t="shared" si="188"/>
        <v>0</v>
      </c>
      <c r="G1327" s="445"/>
    </row>
    <row r="1328" spans="1:7" ht="21" customHeight="1">
      <c r="A1328" s="354">
        <v>23303</v>
      </c>
      <c r="B1328" s="344" t="s">
        <v>1207</v>
      </c>
      <c r="C1328" s="314">
        <v>120</v>
      </c>
      <c r="D1328" s="314">
        <v>64</v>
      </c>
      <c r="E1328" s="314">
        <v>64</v>
      </c>
      <c r="F1328" s="444">
        <f t="shared" si="188"/>
        <v>100</v>
      </c>
      <c r="G1328" s="445">
        <v>52.9</v>
      </c>
    </row>
    <row r="1329" spans="1:7" ht="21" customHeight="1">
      <c r="A1329" s="348"/>
      <c r="B1329" s="344"/>
      <c r="C1329" s="446">
        <v>0</v>
      </c>
      <c r="D1329" s="447"/>
      <c r="E1329" s="314"/>
      <c r="F1329" s="451"/>
      <c r="G1329" s="452"/>
    </row>
    <row r="1330" spans="1:7" ht="21" customHeight="1">
      <c r="A1330" s="343">
        <v>1</v>
      </c>
      <c r="B1330" s="361" t="s">
        <v>153</v>
      </c>
      <c r="C1330" s="316">
        <f>C5+C246+C286+C305+C395+C447+C503+C560+C689+C770+C841+C864+C972+C1024+C1088+C1108+C1138+C1148+C1193+C1214+C1259+C1309+C1310+C1313+C1325</f>
        <v>397301</v>
      </c>
      <c r="D1330" s="316">
        <f t="shared" ref="D1330:E1330" si="189">D5+D246+D286+D305+D395+D447+D503+D560+D689+D770+D841+D864+D972+D1024+D1088+D1108+D1138+D1148+D1193+D1214+D1259+D1309+D1310+D1313+D1325</f>
        <v>577960</v>
      </c>
      <c r="E1330" s="316">
        <f t="shared" si="189"/>
        <v>531348</v>
      </c>
      <c r="F1330" s="450">
        <f t="shared" ref="F1330" si="190">E1330/D1330*100</f>
        <v>91.9</v>
      </c>
      <c r="G1330" s="237">
        <v>108.5</v>
      </c>
    </row>
  </sheetData>
  <mergeCells count="1">
    <mergeCell ref="B2:G2"/>
  </mergeCells>
  <phoneticPr fontId="61" type="noConversion"/>
  <printOptions horizontalCentered="1"/>
  <pageMargins left="0.82677165354330695" right="0.70866141732283505" top="0.98425196850393704" bottom="0.98425196850393704" header="0.511811023622047" footer="0.70866141732283505"/>
  <pageSetup paperSize="9" scale="95" orientation="portrait" useFirstPageNumber="1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S51"/>
  <sheetViews>
    <sheetView topLeftCell="A16" workbookViewId="0">
      <selection activeCell="D17" sqref="D17"/>
    </sheetView>
  </sheetViews>
  <sheetFormatPr defaultColWidth="9" defaultRowHeight="14.25"/>
  <cols>
    <col min="1" max="1" width="34.25" style="301" customWidth="1"/>
    <col min="2" max="2" width="10.5" style="302" customWidth="1"/>
    <col min="3" max="3" width="34.25" style="301" customWidth="1"/>
    <col min="4" max="4" width="10.125" style="302" customWidth="1"/>
    <col min="5" max="5" width="9" style="303"/>
    <col min="6" max="6" width="10.5" style="303" customWidth="1"/>
    <col min="7" max="7" width="9.5" style="303" customWidth="1"/>
    <col min="8" max="16384" width="9" style="303"/>
  </cols>
  <sheetData>
    <row r="1" spans="1:97" customFormat="1" ht="27" customHeight="1">
      <c r="A1" s="269" t="s">
        <v>1208</v>
      </c>
      <c r="B1" s="304"/>
      <c r="C1" s="305"/>
      <c r="D1" s="304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</row>
    <row r="2" spans="1:97" customFormat="1" ht="27" customHeight="1">
      <c r="A2" s="500" t="s">
        <v>1209</v>
      </c>
      <c r="B2" s="501"/>
      <c r="C2" s="502"/>
      <c r="D2" s="501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</row>
    <row r="3" spans="1:97" customFormat="1" ht="25.5" customHeight="1">
      <c r="A3" s="306"/>
      <c r="B3" s="307"/>
      <c r="C3" s="498" t="s">
        <v>156</v>
      </c>
      <c r="D3" s="498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303"/>
      <c r="AM3" s="303"/>
      <c r="AN3" s="303"/>
      <c r="AO3" s="303"/>
      <c r="AP3" s="303"/>
      <c r="AQ3" s="303"/>
      <c r="AR3" s="303"/>
      <c r="AS3" s="303"/>
      <c r="AT3" s="303"/>
      <c r="AU3" s="303"/>
      <c r="AV3" s="303"/>
      <c r="AW3" s="303"/>
      <c r="AX3" s="303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303"/>
      <c r="CP3" s="303"/>
      <c r="CQ3" s="303"/>
      <c r="CR3" s="303"/>
      <c r="CS3" s="303"/>
    </row>
    <row r="4" spans="1:97" customFormat="1" ht="21" customHeight="1">
      <c r="A4" s="308" t="s">
        <v>157</v>
      </c>
      <c r="B4" s="309" t="s">
        <v>96</v>
      </c>
      <c r="C4" s="308" t="s">
        <v>158</v>
      </c>
      <c r="D4" s="309" t="s">
        <v>96</v>
      </c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  <c r="BS4" s="303"/>
      <c r="BT4" s="303"/>
      <c r="BU4" s="303"/>
      <c r="BV4" s="303"/>
      <c r="BW4" s="303"/>
      <c r="BX4" s="303"/>
      <c r="BY4" s="303"/>
      <c r="BZ4" s="303"/>
      <c r="CA4" s="303"/>
      <c r="CB4" s="303"/>
      <c r="CC4" s="303"/>
      <c r="CD4" s="303"/>
      <c r="CE4" s="303"/>
      <c r="CF4" s="303"/>
      <c r="CG4" s="303"/>
      <c r="CH4" s="303"/>
      <c r="CI4" s="303"/>
      <c r="CJ4" s="303"/>
      <c r="CK4" s="303"/>
      <c r="CL4" s="303"/>
      <c r="CM4" s="303"/>
      <c r="CN4" s="303"/>
      <c r="CO4" s="303"/>
      <c r="CP4" s="303"/>
      <c r="CQ4" s="303"/>
      <c r="CR4" s="303"/>
      <c r="CS4" s="303"/>
    </row>
    <row r="5" spans="1:97" customFormat="1" ht="21" customHeight="1">
      <c r="A5" s="310" t="s">
        <v>159</v>
      </c>
      <c r="B5" s="211">
        <f>'4'!D31</f>
        <v>92797</v>
      </c>
      <c r="C5" s="312" t="s">
        <v>160</v>
      </c>
      <c r="D5" s="211">
        <f>'5'!E1330</f>
        <v>531348</v>
      </c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303"/>
      <c r="AQ5" s="303"/>
      <c r="AR5" s="303"/>
      <c r="AS5" s="303"/>
      <c r="AT5" s="303"/>
      <c r="AU5" s="303"/>
      <c r="AV5" s="303"/>
      <c r="AW5" s="303"/>
      <c r="AX5" s="303"/>
      <c r="AY5" s="303"/>
      <c r="AZ5" s="303"/>
      <c r="BA5" s="303"/>
      <c r="BB5" s="303"/>
      <c r="BC5" s="303"/>
      <c r="BD5" s="303"/>
      <c r="BE5" s="303"/>
      <c r="BF5" s="303"/>
      <c r="BG5" s="303"/>
      <c r="BH5" s="303"/>
      <c r="BI5" s="303"/>
      <c r="BJ5" s="303"/>
      <c r="BK5" s="303"/>
      <c r="BL5" s="303"/>
      <c r="BM5" s="303"/>
      <c r="BN5" s="303"/>
      <c r="BO5" s="303"/>
      <c r="BP5" s="303"/>
      <c r="BQ5" s="303"/>
      <c r="BR5" s="303"/>
      <c r="BS5" s="303"/>
      <c r="BT5" s="303"/>
      <c r="BU5" s="303"/>
      <c r="BV5" s="303"/>
      <c r="BW5" s="303"/>
      <c r="BX5" s="303"/>
      <c r="BY5" s="303"/>
      <c r="BZ5" s="303"/>
      <c r="CA5" s="303"/>
      <c r="CB5" s="303"/>
      <c r="CC5" s="303"/>
      <c r="CD5" s="303"/>
      <c r="CE5" s="303"/>
      <c r="CF5" s="303"/>
      <c r="CG5" s="303"/>
      <c r="CH5" s="303"/>
      <c r="CI5" s="303"/>
      <c r="CJ5" s="303"/>
      <c r="CK5" s="303"/>
      <c r="CL5" s="303"/>
      <c r="CM5" s="303"/>
      <c r="CN5" s="303"/>
      <c r="CO5" s="303"/>
      <c r="CP5" s="303"/>
      <c r="CQ5" s="303"/>
      <c r="CR5" s="303"/>
      <c r="CS5" s="303"/>
    </row>
    <row r="6" spans="1:97" s="20" customFormat="1" ht="21" customHeight="1">
      <c r="A6" s="313" t="s">
        <v>161</v>
      </c>
      <c r="B6" s="430">
        <f>B7+B11+B14+B15+B19+B20+B25</f>
        <v>630649</v>
      </c>
      <c r="C6" s="315" t="s">
        <v>162</v>
      </c>
      <c r="D6" s="212">
        <f>D11+D14+D15+D16+D17+D18+D19+D7</f>
        <v>61436</v>
      </c>
      <c r="E6" s="303"/>
      <c r="F6" s="303"/>
      <c r="G6" s="406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303"/>
      <c r="AQ6" s="303"/>
      <c r="AR6" s="303"/>
      <c r="AS6" s="303"/>
      <c r="AT6" s="303"/>
      <c r="AU6" s="303"/>
      <c r="AV6" s="303"/>
      <c r="AW6" s="303"/>
      <c r="AX6" s="303"/>
      <c r="AY6" s="303"/>
      <c r="AZ6" s="303"/>
      <c r="BA6" s="303"/>
      <c r="BB6" s="303"/>
      <c r="BC6" s="303"/>
      <c r="BD6" s="303"/>
      <c r="BE6" s="303"/>
      <c r="BF6" s="303"/>
      <c r="BG6" s="303"/>
      <c r="BH6" s="303"/>
      <c r="BI6" s="303"/>
      <c r="BJ6" s="303"/>
      <c r="BK6" s="303"/>
      <c r="BL6" s="303"/>
      <c r="BM6" s="303"/>
      <c r="BN6" s="303"/>
      <c r="BO6" s="303"/>
      <c r="BP6" s="303"/>
      <c r="BQ6" s="303"/>
      <c r="BR6" s="303"/>
      <c r="BS6" s="303"/>
      <c r="BT6" s="303"/>
      <c r="BU6" s="303"/>
      <c r="BV6" s="303"/>
      <c r="BW6" s="303"/>
      <c r="BX6" s="303"/>
      <c r="BY6" s="303"/>
      <c r="BZ6" s="303"/>
      <c r="CA6" s="303"/>
      <c r="CB6" s="303"/>
      <c r="CC6" s="303"/>
      <c r="CD6" s="303"/>
      <c r="CE6" s="303"/>
      <c r="CF6" s="303"/>
      <c r="CG6" s="303"/>
      <c r="CH6" s="303"/>
      <c r="CI6" s="303"/>
      <c r="CJ6" s="303"/>
      <c r="CK6" s="303"/>
      <c r="CL6" s="303"/>
      <c r="CM6" s="303"/>
      <c r="CN6" s="303"/>
      <c r="CO6" s="303"/>
      <c r="CP6" s="303"/>
      <c r="CQ6" s="303"/>
      <c r="CR6" s="303"/>
      <c r="CS6" s="303"/>
    </row>
    <row r="7" spans="1:97" s="20" customFormat="1" ht="21" customHeight="1">
      <c r="A7" s="431" t="s">
        <v>163</v>
      </c>
      <c r="B7" s="394">
        <f>SUM(B8:B10)</f>
        <v>438934</v>
      </c>
      <c r="C7" s="323" t="s">
        <v>1210</v>
      </c>
      <c r="D7" s="219">
        <f>SUM(D8:D10)</f>
        <v>30331</v>
      </c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303"/>
      <c r="W7" s="303"/>
      <c r="X7" s="303"/>
      <c r="Y7" s="303"/>
      <c r="Z7" s="303"/>
      <c r="AA7" s="303"/>
      <c r="AB7" s="303"/>
      <c r="AC7" s="303"/>
      <c r="AD7" s="303"/>
      <c r="AE7" s="303"/>
      <c r="AF7" s="303"/>
      <c r="AG7" s="303"/>
      <c r="AH7" s="303"/>
      <c r="AI7" s="303"/>
      <c r="AJ7" s="303"/>
      <c r="AK7" s="303"/>
      <c r="AL7" s="303"/>
      <c r="AM7" s="303"/>
      <c r="AN7" s="303"/>
      <c r="AO7" s="303"/>
      <c r="AP7" s="303"/>
      <c r="AQ7" s="303"/>
      <c r="AR7" s="303"/>
      <c r="AS7" s="303"/>
      <c r="AT7" s="303"/>
      <c r="AU7" s="303"/>
      <c r="AV7" s="303"/>
      <c r="AW7" s="303"/>
      <c r="AX7" s="303"/>
      <c r="AY7" s="303"/>
      <c r="AZ7" s="303"/>
      <c r="BA7" s="303"/>
      <c r="BB7" s="303"/>
      <c r="BC7" s="303"/>
      <c r="BD7" s="303"/>
      <c r="BE7" s="303"/>
      <c r="BF7" s="303"/>
      <c r="BG7" s="303"/>
      <c r="BH7" s="303"/>
      <c r="BI7" s="303"/>
      <c r="BJ7" s="303"/>
      <c r="BK7" s="303"/>
      <c r="BL7" s="303"/>
      <c r="BM7" s="303"/>
      <c r="BN7" s="303"/>
      <c r="BO7" s="303"/>
      <c r="BP7" s="303"/>
      <c r="BQ7" s="303"/>
      <c r="BR7" s="303"/>
      <c r="BS7" s="303"/>
      <c r="BT7" s="303"/>
      <c r="BU7" s="303"/>
      <c r="BV7" s="303"/>
      <c r="BW7" s="303"/>
      <c r="BX7" s="303"/>
      <c r="BY7" s="303"/>
      <c r="BZ7" s="303"/>
      <c r="CA7" s="303"/>
      <c r="CB7" s="303"/>
      <c r="CC7" s="303"/>
      <c r="CD7" s="303"/>
      <c r="CE7" s="303"/>
      <c r="CF7" s="303"/>
      <c r="CG7" s="303"/>
      <c r="CH7" s="303"/>
      <c r="CI7" s="303"/>
      <c r="CJ7" s="303"/>
      <c r="CK7" s="303"/>
      <c r="CL7" s="303"/>
      <c r="CM7" s="303"/>
      <c r="CN7" s="303"/>
      <c r="CO7" s="303"/>
      <c r="CP7" s="303"/>
      <c r="CQ7" s="303"/>
      <c r="CR7" s="303"/>
      <c r="CS7" s="303"/>
    </row>
    <row r="8" spans="1:97" s="20" customFormat="1" ht="21" customHeight="1">
      <c r="A8" s="432" t="s">
        <v>165</v>
      </c>
      <c r="B8" s="215">
        <f>'3'!B8</f>
        <v>9979</v>
      </c>
      <c r="C8" s="323" t="s">
        <v>1211</v>
      </c>
      <c r="D8" s="219">
        <f>'10'!B5</f>
        <v>1010</v>
      </c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3"/>
      <c r="X8" s="303"/>
      <c r="Y8" s="303"/>
      <c r="Z8" s="303"/>
      <c r="AA8" s="303"/>
      <c r="AB8" s="303"/>
      <c r="AC8" s="303"/>
      <c r="AD8" s="303"/>
      <c r="AE8" s="303"/>
      <c r="AF8" s="303"/>
      <c r="AG8" s="303"/>
      <c r="AH8" s="303"/>
      <c r="AI8" s="303"/>
      <c r="AJ8" s="303"/>
      <c r="AK8" s="303"/>
      <c r="AL8" s="303"/>
      <c r="AM8" s="303"/>
      <c r="AN8" s="303"/>
      <c r="AO8" s="303"/>
      <c r="AP8" s="303"/>
      <c r="AQ8" s="303"/>
      <c r="AR8" s="303"/>
      <c r="AS8" s="303"/>
      <c r="AT8" s="303"/>
      <c r="AU8" s="303"/>
      <c r="AV8" s="303"/>
      <c r="AW8" s="303"/>
      <c r="AX8" s="303"/>
      <c r="AY8" s="303"/>
      <c r="AZ8" s="303"/>
      <c r="BA8" s="303"/>
      <c r="BB8" s="303"/>
      <c r="BC8" s="303"/>
      <c r="BD8" s="303"/>
      <c r="BE8" s="303"/>
      <c r="BF8" s="303"/>
      <c r="BG8" s="303"/>
      <c r="BH8" s="303"/>
      <c r="BI8" s="303"/>
      <c r="BJ8" s="303"/>
      <c r="BK8" s="303"/>
      <c r="BL8" s="303"/>
      <c r="BM8" s="303"/>
      <c r="BN8" s="303"/>
      <c r="BO8" s="303"/>
      <c r="BP8" s="303"/>
      <c r="BQ8" s="303"/>
      <c r="BR8" s="303"/>
      <c r="BS8" s="303"/>
      <c r="BT8" s="303"/>
      <c r="BU8" s="303"/>
      <c r="BV8" s="303"/>
      <c r="BW8" s="303"/>
      <c r="BX8" s="303"/>
      <c r="BY8" s="303"/>
      <c r="BZ8" s="303"/>
      <c r="CA8" s="303"/>
      <c r="CB8" s="303"/>
      <c r="CC8" s="303"/>
      <c r="CD8" s="303"/>
      <c r="CE8" s="303"/>
      <c r="CF8" s="303"/>
      <c r="CG8" s="303"/>
      <c r="CH8" s="303"/>
      <c r="CI8" s="303"/>
      <c r="CJ8" s="303"/>
      <c r="CK8" s="303"/>
      <c r="CL8" s="303"/>
      <c r="CM8" s="303"/>
      <c r="CN8" s="303"/>
      <c r="CO8" s="303"/>
      <c r="CP8" s="303"/>
      <c r="CQ8" s="303"/>
      <c r="CR8" s="303"/>
      <c r="CS8" s="303"/>
    </row>
    <row r="9" spans="1:97" s="20" customFormat="1" ht="21" customHeight="1">
      <c r="A9" s="318" t="s">
        <v>167</v>
      </c>
      <c r="B9" s="215">
        <f>'3'!B9</f>
        <v>370179</v>
      </c>
      <c r="C9" s="323" t="s">
        <v>1212</v>
      </c>
      <c r="D9" s="219">
        <f>'10'!B12</f>
        <v>25485</v>
      </c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303"/>
      <c r="Z9" s="303"/>
      <c r="AA9" s="303"/>
      <c r="AB9" s="303"/>
      <c r="AC9" s="303"/>
      <c r="AD9" s="303"/>
      <c r="AE9" s="303"/>
      <c r="AF9" s="303"/>
      <c r="AG9" s="303"/>
      <c r="AH9" s="303"/>
      <c r="AI9" s="303"/>
      <c r="AJ9" s="303"/>
      <c r="AK9" s="303"/>
      <c r="AL9" s="303"/>
      <c r="AM9" s="303"/>
      <c r="AN9" s="303"/>
      <c r="AO9" s="303"/>
      <c r="AP9" s="303"/>
      <c r="AQ9" s="303"/>
      <c r="AR9" s="303"/>
      <c r="AS9" s="303"/>
      <c r="AT9" s="303"/>
      <c r="AU9" s="303"/>
      <c r="AV9" s="303"/>
      <c r="AW9" s="303"/>
      <c r="AX9" s="303"/>
      <c r="AY9" s="303"/>
      <c r="AZ9" s="303"/>
      <c r="BA9" s="303"/>
      <c r="BB9" s="303"/>
      <c r="BC9" s="303"/>
      <c r="BD9" s="303"/>
      <c r="BE9" s="303"/>
      <c r="BF9" s="303"/>
      <c r="BG9" s="303"/>
      <c r="BH9" s="303"/>
      <c r="BI9" s="303"/>
      <c r="BJ9" s="303"/>
      <c r="BK9" s="303"/>
      <c r="BL9" s="303"/>
      <c r="BM9" s="303"/>
      <c r="BN9" s="303"/>
      <c r="BO9" s="303"/>
      <c r="BP9" s="303"/>
      <c r="BQ9" s="303"/>
      <c r="BR9" s="303"/>
      <c r="BS9" s="303"/>
      <c r="BT9" s="303"/>
      <c r="BU9" s="303"/>
      <c r="BV9" s="303"/>
      <c r="BW9" s="303"/>
      <c r="BX9" s="303"/>
      <c r="BY9" s="303"/>
      <c r="BZ9" s="303"/>
      <c r="CA9" s="303"/>
      <c r="CB9" s="303"/>
      <c r="CC9" s="303"/>
      <c r="CD9" s="303"/>
      <c r="CE9" s="303"/>
      <c r="CF9" s="303"/>
      <c r="CG9" s="303"/>
      <c r="CH9" s="303"/>
      <c r="CI9" s="303"/>
      <c r="CJ9" s="303"/>
      <c r="CK9" s="303"/>
      <c r="CL9" s="303"/>
      <c r="CM9" s="303"/>
      <c r="CN9" s="303"/>
      <c r="CO9" s="303"/>
      <c r="CP9" s="303"/>
      <c r="CQ9" s="303"/>
      <c r="CR9" s="303"/>
      <c r="CS9" s="303"/>
    </row>
    <row r="10" spans="1:97" s="20" customFormat="1" ht="21" customHeight="1">
      <c r="A10" s="318" t="s">
        <v>169</v>
      </c>
      <c r="B10" s="215">
        <f>'3'!B10</f>
        <v>58776</v>
      </c>
      <c r="C10" s="323" t="s">
        <v>1213</v>
      </c>
      <c r="D10" s="219">
        <f>'10'!B48</f>
        <v>3836</v>
      </c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3"/>
      <c r="AN10" s="303"/>
      <c r="AO10" s="303"/>
      <c r="AP10" s="303"/>
      <c r="AQ10" s="303"/>
      <c r="AR10" s="303"/>
      <c r="AS10" s="303"/>
      <c r="AT10" s="303"/>
      <c r="AU10" s="303"/>
      <c r="AV10" s="303"/>
      <c r="AW10" s="303"/>
      <c r="AX10" s="303"/>
      <c r="AY10" s="303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  <c r="BS10" s="303"/>
      <c r="BT10" s="303"/>
      <c r="BU10" s="303"/>
      <c r="BV10" s="303"/>
      <c r="BW10" s="303"/>
      <c r="BX10" s="303"/>
      <c r="BY10" s="303"/>
      <c r="BZ10" s="303"/>
      <c r="CA10" s="303"/>
      <c r="CB10" s="303"/>
      <c r="CC10" s="303"/>
      <c r="CD10" s="303"/>
      <c r="CE10" s="303"/>
      <c r="CF10" s="303"/>
      <c r="CG10" s="303"/>
      <c r="CH10" s="303"/>
      <c r="CI10" s="303"/>
      <c r="CJ10" s="303"/>
      <c r="CK10" s="303"/>
      <c r="CL10" s="303"/>
      <c r="CM10" s="303"/>
      <c r="CN10" s="303"/>
      <c r="CO10" s="303"/>
      <c r="CP10" s="303"/>
      <c r="CQ10" s="303"/>
      <c r="CR10" s="303"/>
      <c r="CS10" s="303"/>
    </row>
    <row r="11" spans="1:97" s="20" customFormat="1" ht="21" customHeight="1">
      <c r="A11" s="318" t="s">
        <v>1214</v>
      </c>
      <c r="B11" s="215">
        <f>SUM(B12:B13)</f>
        <v>3377</v>
      </c>
      <c r="C11" s="380" t="s">
        <v>164</v>
      </c>
      <c r="D11" s="219">
        <f>SUM(D12:D13)</f>
        <v>26928</v>
      </c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  <c r="AJ11" s="303"/>
      <c r="AK11" s="303"/>
      <c r="AL11" s="303"/>
      <c r="AM11" s="303"/>
      <c r="AN11" s="303"/>
      <c r="AO11" s="303"/>
      <c r="AP11" s="303"/>
      <c r="AQ11" s="303"/>
      <c r="AR11" s="303"/>
      <c r="AS11" s="303"/>
      <c r="AT11" s="303"/>
      <c r="AU11" s="303"/>
      <c r="AV11" s="303"/>
      <c r="AW11" s="303"/>
      <c r="AX11" s="303"/>
      <c r="AY11" s="303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  <c r="BS11" s="303"/>
      <c r="BT11" s="303"/>
      <c r="BU11" s="303"/>
      <c r="BV11" s="303"/>
      <c r="BW11" s="303"/>
      <c r="BX11" s="303"/>
      <c r="BY11" s="303"/>
      <c r="BZ11" s="303"/>
      <c r="CA11" s="303"/>
      <c r="CB11" s="303"/>
      <c r="CC11" s="303"/>
      <c r="CD11" s="303"/>
      <c r="CE11" s="303"/>
      <c r="CF11" s="303"/>
      <c r="CG11" s="303"/>
      <c r="CH11" s="303"/>
      <c r="CI11" s="303"/>
      <c r="CJ11" s="303"/>
      <c r="CK11" s="303"/>
      <c r="CL11" s="303"/>
      <c r="CM11" s="303"/>
      <c r="CN11" s="303"/>
      <c r="CO11" s="303"/>
      <c r="CP11" s="303"/>
      <c r="CQ11" s="303"/>
      <c r="CR11" s="303"/>
      <c r="CS11" s="303"/>
    </row>
    <row r="12" spans="1:97" s="20" customFormat="1" ht="21" customHeight="1">
      <c r="A12" s="318" t="s">
        <v>1215</v>
      </c>
      <c r="B12" s="215"/>
      <c r="C12" s="380" t="s">
        <v>166</v>
      </c>
      <c r="D12" s="433"/>
      <c r="E12" s="303"/>
      <c r="F12" s="303"/>
      <c r="G12" s="303"/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  <c r="S12" s="303"/>
      <c r="T12" s="303"/>
      <c r="U12" s="303"/>
      <c r="V12" s="303"/>
      <c r="W12" s="303"/>
      <c r="X12" s="303"/>
      <c r="Y12" s="303"/>
      <c r="Z12" s="303"/>
      <c r="AA12" s="303"/>
      <c r="AB12" s="303"/>
      <c r="AC12" s="303"/>
      <c r="AD12" s="303"/>
      <c r="AE12" s="303"/>
      <c r="AF12" s="303"/>
      <c r="AG12" s="303"/>
      <c r="AH12" s="303"/>
      <c r="AI12" s="303"/>
      <c r="AJ12" s="303"/>
      <c r="AK12" s="303"/>
      <c r="AL12" s="303"/>
      <c r="AM12" s="303"/>
      <c r="AN12" s="303"/>
      <c r="AO12" s="303"/>
      <c r="AP12" s="303"/>
      <c r="AQ12" s="303"/>
      <c r="AR12" s="303"/>
      <c r="AS12" s="303"/>
      <c r="AT12" s="303"/>
      <c r="AU12" s="303"/>
      <c r="AV12" s="303"/>
      <c r="AW12" s="303"/>
      <c r="AX12" s="303"/>
      <c r="AY12" s="303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  <c r="BS12" s="303"/>
      <c r="BT12" s="303"/>
      <c r="BU12" s="303"/>
      <c r="BV12" s="303"/>
      <c r="BW12" s="303"/>
      <c r="BX12" s="303"/>
      <c r="BY12" s="303"/>
      <c r="BZ12" s="303"/>
      <c r="CA12" s="303"/>
      <c r="CB12" s="303"/>
      <c r="CC12" s="303"/>
      <c r="CD12" s="303"/>
      <c r="CE12" s="303"/>
      <c r="CF12" s="303"/>
      <c r="CG12" s="303"/>
      <c r="CH12" s="303"/>
      <c r="CI12" s="303"/>
      <c r="CJ12" s="303"/>
      <c r="CK12" s="303"/>
      <c r="CL12" s="303"/>
      <c r="CM12" s="303"/>
      <c r="CN12" s="303"/>
      <c r="CO12" s="303"/>
      <c r="CP12" s="303"/>
      <c r="CQ12" s="303"/>
      <c r="CR12" s="303"/>
      <c r="CS12" s="303"/>
    </row>
    <row r="13" spans="1:97" s="20" customFormat="1" ht="21" customHeight="1">
      <c r="A13" s="318" t="s">
        <v>1216</v>
      </c>
      <c r="B13" s="215">
        <v>3377</v>
      </c>
      <c r="C13" s="380" t="s">
        <v>168</v>
      </c>
      <c r="D13" s="219">
        <v>26928</v>
      </c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303"/>
      <c r="AA13" s="303"/>
      <c r="AB13" s="303"/>
      <c r="AC13" s="303"/>
      <c r="AD13" s="303"/>
      <c r="AE13" s="303"/>
      <c r="AF13" s="303"/>
      <c r="AG13" s="303"/>
      <c r="AH13" s="303"/>
      <c r="AI13" s="303"/>
      <c r="AJ13" s="303"/>
      <c r="AK13" s="303"/>
      <c r="AL13" s="303"/>
      <c r="AM13" s="303"/>
      <c r="AN13" s="303"/>
      <c r="AO13" s="303"/>
      <c r="AP13" s="303"/>
      <c r="AQ13" s="303"/>
      <c r="AR13" s="303"/>
      <c r="AS13" s="303"/>
      <c r="AT13" s="303"/>
      <c r="AU13" s="303"/>
      <c r="AV13" s="303"/>
      <c r="AW13" s="303"/>
      <c r="AX13" s="303"/>
      <c r="AY13" s="303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  <c r="BS13" s="303"/>
      <c r="BT13" s="303"/>
      <c r="BU13" s="303"/>
      <c r="BV13" s="303"/>
      <c r="BW13" s="303"/>
      <c r="BX13" s="303"/>
      <c r="BY13" s="303"/>
      <c r="BZ13" s="303"/>
      <c r="CA13" s="303"/>
      <c r="CB13" s="303"/>
      <c r="CC13" s="303"/>
      <c r="CD13" s="303"/>
      <c r="CE13" s="303"/>
      <c r="CF13" s="303"/>
      <c r="CG13" s="303"/>
      <c r="CH13" s="303"/>
      <c r="CI13" s="303"/>
      <c r="CJ13" s="303"/>
      <c r="CK13" s="303"/>
      <c r="CL13" s="303"/>
      <c r="CM13" s="303"/>
      <c r="CN13" s="303"/>
      <c r="CO13" s="303"/>
      <c r="CP13" s="303"/>
      <c r="CQ13" s="303"/>
      <c r="CR13" s="303"/>
      <c r="CS13" s="303"/>
    </row>
    <row r="14" spans="1:97" s="20" customFormat="1" ht="21" customHeight="1">
      <c r="A14" s="434" t="s">
        <v>171</v>
      </c>
      <c r="B14" s="215">
        <v>55468</v>
      </c>
      <c r="C14" s="323" t="s">
        <v>170</v>
      </c>
      <c r="D14" s="433"/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303"/>
      <c r="AK14" s="303"/>
      <c r="AL14" s="303"/>
      <c r="AM14" s="303"/>
      <c r="AN14" s="303"/>
      <c r="AO14" s="303"/>
      <c r="AP14" s="303"/>
      <c r="AQ14" s="303"/>
      <c r="AR14" s="303"/>
      <c r="AS14" s="303"/>
      <c r="AT14" s="303"/>
      <c r="AU14" s="303"/>
      <c r="AV14" s="303"/>
      <c r="AW14" s="303"/>
      <c r="AX14" s="303"/>
      <c r="AY14" s="303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  <c r="BS14" s="303"/>
      <c r="BT14" s="303"/>
      <c r="BU14" s="303"/>
      <c r="BV14" s="303"/>
      <c r="BW14" s="303"/>
      <c r="BX14" s="303"/>
      <c r="BY14" s="303"/>
      <c r="BZ14" s="303"/>
      <c r="CA14" s="303"/>
      <c r="CB14" s="303"/>
      <c r="CC14" s="303"/>
      <c r="CD14" s="303"/>
      <c r="CE14" s="303"/>
      <c r="CF14" s="303"/>
      <c r="CG14" s="303"/>
      <c r="CH14" s="303"/>
      <c r="CI14" s="303"/>
      <c r="CJ14" s="303"/>
      <c r="CK14" s="303"/>
      <c r="CL14" s="303"/>
      <c r="CM14" s="303"/>
      <c r="CN14" s="303"/>
      <c r="CO14" s="303"/>
      <c r="CP14" s="303"/>
      <c r="CQ14" s="303"/>
      <c r="CR14" s="303"/>
      <c r="CS14" s="303"/>
    </row>
    <row r="15" spans="1:97" customFormat="1" ht="21" customHeight="1">
      <c r="A15" s="432" t="s">
        <v>173</v>
      </c>
      <c r="B15" s="219">
        <f>SUM(B16:B18)</f>
        <v>27700</v>
      </c>
      <c r="C15" s="323" t="s">
        <v>172</v>
      </c>
      <c r="D15" s="219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303"/>
      <c r="AH15" s="303"/>
      <c r="AI15" s="303"/>
      <c r="AJ15" s="303"/>
      <c r="AK15" s="303"/>
      <c r="AL15" s="303"/>
      <c r="AM15" s="303"/>
      <c r="AN15" s="303"/>
      <c r="AO15" s="303"/>
      <c r="AP15" s="303"/>
      <c r="AQ15" s="303"/>
      <c r="AR15" s="303"/>
      <c r="AS15" s="303"/>
      <c r="AT15" s="303"/>
      <c r="AU15" s="303"/>
      <c r="AV15" s="303"/>
      <c r="AW15" s="303"/>
      <c r="AX15" s="303"/>
      <c r="AY15" s="303"/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  <c r="BR15" s="303"/>
      <c r="BS15" s="303"/>
      <c r="BT15" s="303"/>
      <c r="BU15" s="303"/>
      <c r="BV15" s="303"/>
      <c r="BW15" s="303"/>
      <c r="BX15" s="303"/>
      <c r="BY15" s="303"/>
      <c r="BZ15" s="303"/>
      <c r="CA15" s="303"/>
      <c r="CB15" s="303"/>
      <c r="CC15" s="303"/>
      <c r="CD15" s="303"/>
      <c r="CE15" s="303"/>
      <c r="CF15" s="303"/>
      <c r="CG15" s="303"/>
      <c r="CH15" s="303"/>
      <c r="CI15" s="303"/>
      <c r="CJ15" s="303"/>
      <c r="CK15" s="303"/>
      <c r="CL15" s="303"/>
      <c r="CM15" s="303"/>
      <c r="CN15" s="303"/>
      <c r="CO15" s="303"/>
      <c r="CP15" s="303"/>
      <c r="CQ15" s="303"/>
      <c r="CR15" s="303"/>
      <c r="CS15" s="303"/>
    </row>
    <row r="16" spans="1:97" customFormat="1" ht="21" customHeight="1">
      <c r="A16" s="32" t="s">
        <v>175</v>
      </c>
      <c r="B16" s="215">
        <v>25000</v>
      </c>
      <c r="C16" s="323" t="s">
        <v>174</v>
      </c>
      <c r="D16" s="219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  <c r="Q16" s="303"/>
      <c r="R16" s="303"/>
      <c r="S16" s="303"/>
      <c r="T16" s="303"/>
      <c r="U16" s="303"/>
      <c r="V16" s="303"/>
      <c r="W16" s="303"/>
      <c r="X16" s="303"/>
      <c r="Y16" s="303"/>
      <c r="Z16" s="303"/>
      <c r="AA16" s="303"/>
      <c r="AB16" s="303"/>
      <c r="AC16" s="303"/>
      <c r="AD16" s="303"/>
      <c r="AE16" s="303"/>
      <c r="AF16" s="303"/>
      <c r="AG16" s="303"/>
      <c r="AH16" s="303"/>
      <c r="AI16" s="303"/>
      <c r="AJ16" s="303"/>
      <c r="AK16" s="303"/>
      <c r="AL16" s="303"/>
      <c r="AM16" s="303"/>
      <c r="AN16" s="303"/>
      <c r="AO16" s="303"/>
      <c r="AP16" s="303"/>
      <c r="AQ16" s="303"/>
      <c r="AR16" s="303"/>
      <c r="AS16" s="303"/>
      <c r="AT16" s="303"/>
      <c r="AU16" s="303"/>
      <c r="AV16" s="303"/>
      <c r="AW16" s="303"/>
      <c r="AX16" s="303"/>
      <c r="AY16" s="303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  <c r="BS16" s="303"/>
      <c r="BT16" s="303"/>
      <c r="BU16" s="303"/>
      <c r="BV16" s="303"/>
      <c r="BW16" s="303"/>
      <c r="BX16" s="303"/>
      <c r="BY16" s="303"/>
      <c r="BZ16" s="303"/>
      <c r="CA16" s="303"/>
      <c r="CB16" s="303"/>
      <c r="CC16" s="303"/>
      <c r="CD16" s="303"/>
      <c r="CE16" s="303"/>
      <c r="CF16" s="303"/>
      <c r="CG16" s="303"/>
      <c r="CH16" s="303"/>
      <c r="CI16" s="303"/>
      <c r="CJ16" s="303"/>
      <c r="CK16" s="303"/>
      <c r="CL16" s="303"/>
      <c r="CM16" s="303"/>
      <c r="CN16" s="303"/>
      <c r="CO16" s="303"/>
      <c r="CP16" s="303"/>
      <c r="CQ16" s="303"/>
      <c r="CR16" s="303"/>
      <c r="CS16" s="303"/>
    </row>
    <row r="17" spans="1:97" customFormat="1" ht="21" customHeight="1">
      <c r="A17" s="32" t="s">
        <v>177</v>
      </c>
      <c r="B17" s="215">
        <v>2700</v>
      </c>
      <c r="C17" s="323" t="s">
        <v>176</v>
      </c>
      <c r="D17" s="219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  <c r="Y17" s="303"/>
      <c r="Z17" s="303"/>
      <c r="AA17" s="303"/>
      <c r="AB17" s="303"/>
      <c r="AC17" s="303"/>
      <c r="AD17" s="303"/>
      <c r="AE17" s="303"/>
      <c r="AF17" s="303"/>
      <c r="AG17" s="303"/>
      <c r="AH17" s="303"/>
      <c r="AI17" s="303"/>
      <c r="AJ17" s="303"/>
      <c r="AK17" s="303"/>
      <c r="AL17" s="303"/>
      <c r="AM17" s="303"/>
      <c r="AN17" s="303"/>
      <c r="AO17" s="303"/>
      <c r="AP17" s="303"/>
      <c r="AQ17" s="303"/>
      <c r="AR17" s="303"/>
      <c r="AS17" s="303"/>
      <c r="AT17" s="303"/>
      <c r="AU17" s="303"/>
      <c r="AV17" s="303"/>
      <c r="AW17" s="303"/>
      <c r="AX17" s="303"/>
      <c r="AY17" s="303"/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  <c r="BS17" s="303"/>
      <c r="BT17" s="303"/>
      <c r="BU17" s="303"/>
      <c r="BV17" s="303"/>
      <c r="BW17" s="303"/>
      <c r="BX17" s="303"/>
      <c r="BY17" s="303"/>
      <c r="BZ17" s="303"/>
      <c r="CA17" s="303"/>
      <c r="CB17" s="303"/>
      <c r="CC17" s="303"/>
      <c r="CD17" s="303"/>
      <c r="CE17" s="303"/>
      <c r="CF17" s="303"/>
      <c r="CG17" s="303"/>
      <c r="CH17" s="303"/>
      <c r="CI17" s="303"/>
      <c r="CJ17" s="303"/>
      <c r="CK17" s="303"/>
      <c r="CL17" s="303"/>
      <c r="CM17" s="303"/>
      <c r="CN17" s="303"/>
      <c r="CO17" s="303"/>
      <c r="CP17" s="303"/>
      <c r="CQ17" s="303"/>
      <c r="CR17" s="303"/>
      <c r="CS17" s="303"/>
    </row>
    <row r="18" spans="1:97" customFormat="1" ht="21" customHeight="1">
      <c r="A18" s="32" t="s">
        <v>179</v>
      </c>
      <c r="B18" s="215"/>
      <c r="C18" s="323" t="s">
        <v>178</v>
      </c>
      <c r="D18" s="219">
        <v>4177</v>
      </c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303"/>
      <c r="AI18" s="303"/>
      <c r="AJ18" s="303"/>
      <c r="AK18" s="303"/>
      <c r="AL18" s="303"/>
      <c r="AM18" s="303"/>
      <c r="AN18" s="303"/>
      <c r="AO18" s="303"/>
      <c r="AP18" s="303"/>
      <c r="AQ18" s="303"/>
      <c r="AR18" s="303"/>
      <c r="AS18" s="303"/>
      <c r="AT18" s="303"/>
      <c r="AU18" s="303"/>
      <c r="AV18" s="303"/>
      <c r="AW18" s="303"/>
      <c r="AX18" s="303"/>
      <c r="AY18" s="303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  <c r="BR18" s="303"/>
      <c r="BS18" s="303"/>
      <c r="BT18" s="303"/>
      <c r="BU18" s="303"/>
      <c r="BV18" s="303"/>
      <c r="BW18" s="303"/>
      <c r="BX18" s="303"/>
      <c r="BY18" s="303"/>
      <c r="BZ18" s="303"/>
      <c r="CA18" s="303"/>
      <c r="CB18" s="303"/>
      <c r="CC18" s="303"/>
      <c r="CD18" s="303"/>
      <c r="CE18" s="303"/>
      <c r="CF18" s="303"/>
      <c r="CG18" s="303"/>
      <c r="CH18" s="303"/>
      <c r="CI18" s="303"/>
      <c r="CJ18" s="303"/>
      <c r="CK18" s="303"/>
      <c r="CL18" s="303"/>
      <c r="CM18" s="303"/>
      <c r="CN18" s="303"/>
      <c r="CO18" s="303"/>
      <c r="CP18" s="303"/>
      <c r="CQ18" s="303"/>
      <c r="CR18" s="303"/>
      <c r="CS18" s="303"/>
    </row>
    <row r="19" spans="1:97" customFormat="1" ht="21" customHeight="1">
      <c r="A19" s="32" t="s">
        <v>181</v>
      </c>
      <c r="B19" s="215">
        <v>2977</v>
      </c>
      <c r="C19" s="323" t="s">
        <v>180</v>
      </c>
      <c r="D19" s="435"/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3"/>
      <c r="BW19" s="303"/>
      <c r="BX19" s="303"/>
      <c r="BY19" s="303"/>
      <c r="BZ19" s="303"/>
      <c r="CA19" s="303"/>
      <c r="CB19" s="303"/>
      <c r="CC19" s="303"/>
      <c r="CD19" s="303"/>
      <c r="CE19" s="303"/>
      <c r="CF19" s="303"/>
      <c r="CG19" s="303"/>
      <c r="CH19" s="303"/>
      <c r="CI19" s="303"/>
      <c r="CJ19" s="303"/>
      <c r="CK19" s="303"/>
      <c r="CL19" s="303"/>
      <c r="CM19" s="303"/>
      <c r="CN19" s="303"/>
      <c r="CO19" s="303"/>
      <c r="CP19" s="303"/>
      <c r="CQ19" s="303"/>
      <c r="CR19" s="303"/>
      <c r="CS19" s="303"/>
    </row>
    <row r="20" spans="1:97" customFormat="1" ht="21" customHeight="1">
      <c r="A20" s="323" t="s">
        <v>183</v>
      </c>
      <c r="B20" s="215">
        <f>SUM(B21:B24)</f>
        <v>7050</v>
      </c>
      <c r="C20" s="323" t="s">
        <v>182</v>
      </c>
      <c r="D20" s="433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303"/>
      <c r="BW20" s="303"/>
      <c r="BX20" s="303"/>
      <c r="BY20" s="303"/>
      <c r="BZ20" s="303"/>
      <c r="CA20" s="303"/>
      <c r="CB20" s="303"/>
      <c r="CC20" s="303"/>
      <c r="CD20" s="303"/>
      <c r="CE20" s="303"/>
      <c r="CF20" s="303"/>
      <c r="CG20" s="303"/>
      <c r="CH20" s="303"/>
      <c r="CI20" s="303"/>
      <c r="CJ20" s="303"/>
      <c r="CK20" s="303"/>
      <c r="CL20" s="303"/>
      <c r="CM20" s="303"/>
      <c r="CN20" s="303"/>
      <c r="CO20" s="303"/>
      <c r="CP20" s="303"/>
      <c r="CQ20" s="303"/>
      <c r="CR20" s="303"/>
      <c r="CS20" s="303"/>
    </row>
    <row r="21" spans="1:97" customFormat="1" ht="21" customHeight="1">
      <c r="A21" s="323" t="s">
        <v>185</v>
      </c>
      <c r="B21" s="215">
        <v>7050</v>
      </c>
      <c r="C21" s="323" t="s">
        <v>184</v>
      </c>
      <c r="D21" s="433"/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3"/>
      <c r="AE21" s="303"/>
      <c r="AF21" s="303"/>
      <c r="AG21" s="303"/>
      <c r="AH21" s="303"/>
      <c r="AI21" s="303"/>
      <c r="AJ21" s="303"/>
      <c r="AK21" s="303"/>
      <c r="AL21" s="303"/>
      <c r="AM21" s="303"/>
      <c r="AN21" s="303"/>
      <c r="AO21" s="303"/>
      <c r="AP21" s="303"/>
      <c r="AQ21" s="303"/>
      <c r="AR21" s="303"/>
      <c r="AS21" s="303"/>
      <c r="AT21" s="303"/>
      <c r="AU21" s="303"/>
      <c r="AV21" s="303"/>
      <c r="AW21" s="303"/>
      <c r="AX21" s="303"/>
      <c r="AY21" s="303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  <c r="BS21" s="303"/>
      <c r="BT21" s="303"/>
      <c r="BU21" s="303"/>
      <c r="BV21" s="303"/>
      <c r="BW21" s="303"/>
      <c r="BX21" s="303"/>
      <c r="BY21" s="303"/>
      <c r="BZ21" s="303"/>
      <c r="CA21" s="303"/>
      <c r="CB21" s="303"/>
      <c r="CC21" s="303"/>
      <c r="CD21" s="303"/>
      <c r="CE21" s="303"/>
      <c r="CF21" s="303"/>
      <c r="CG21" s="303"/>
      <c r="CH21" s="303"/>
      <c r="CI21" s="303"/>
      <c r="CJ21" s="303"/>
      <c r="CK21" s="303"/>
      <c r="CL21" s="303"/>
      <c r="CM21" s="303"/>
      <c r="CN21" s="303"/>
      <c r="CO21" s="303"/>
      <c r="CP21" s="303"/>
      <c r="CQ21" s="303"/>
      <c r="CR21" s="303"/>
      <c r="CS21" s="303"/>
    </row>
    <row r="22" spans="1:97" customFormat="1" ht="21" customHeight="1">
      <c r="A22" s="323" t="s">
        <v>187</v>
      </c>
      <c r="B22" s="215"/>
      <c r="C22" s="323" t="s">
        <v>186</v>
      </c>
      <c r="D22" s="433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303"/>
      <c r="AI22" s="303"/>
      <c r="AJ22" s="303"/>
      <c r="AK22" s="303"/>
      <c r="AL22" s="303"/>
      <c r="AM22" s="303"/>
      <c r="AN22" s="303"/>
      <c r="AO22" s="303"/>
      <c r="AP22" s="303"/>
      <c r="AQ22" s="303"/>
      <c r="AR22" s="303"/>
      <c r="AS22" s="303"/>
      <c r="AT22" s="303"/>
      <c r="AU22" s="303"/>
      <c r="AV22" s="303"/>
      <c r="AW22" s="303"/>
      <c r="AX22" s="303"/>
      <c r="AY22" s="303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  <c r="BS22" s="303"/>
      <c r="BT22" s="303"/>
      <c r="BU22" s="303"/>
      <c r="BV22" s="303"/>
      <c r="BW22" s="303"/>
      <c r="BX22" s="303"/>
      <c r="BY22" s="303"/>
      <c r="BZ22" s="303"/>
      <c r="CA22" s="303"/>
      <c r="CB22" s="303"/>
      <c r="CC22" s="303"/>
      <c r="CD22" s="303"/>
      <c r="CE22" s="303"/>
      <c r="CF22" s="303"/>
      <c r="CG22" s="303"/>
      <c r="CH22" s="303"/>
      <c r="CI22" s="303"/>
      <c r="CJ22" s="303"/>
      <c r="CK22" s="303"/>
      <c r="CL22" s="303"/>
      <c r="CM22" s="303"/>
      <c r="CN22" s="303"/>
      <c r="CO22" s="303"/>
      <c r="CP22" s="303"/>
      <c r="CQ22" s="303"/>
      <c r="CR22" s="303"/>
      <c r="CS22" s="303"/>
    </row>
    <row r="23" spans="1:97" customFormat="1" ht="21" customHeight="1">
      <c r="A23" s="323" t="s">
        <v>189</v>
      </c>
      <c r="B23" s="215"/>
      <c r="C23" s="323" t="s">
        <v>188</v>
      </c>
      <c r="D23" s="433"/>
      <c r="E23" s="303"/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O23" s="303"/>
      <c r="AP23" s="303"/>
      <c r="AQ23" s="303"/>
      <c r="AR23" s="303"/>
      <c r="AS23" s="303"/>
      <c r="AT23" s="303"/>
      <c r="AU23" s="303"/>
      <c r="AV23" s="303"/>
      <c r="AW23" s="303"/>
      <c r="AX23" s="303"/>
      <c r="AY23" s="303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  <c r="BR23" s="303"/>
      <c r="BS23" s="303"/>
      <c r="BT23" s="303"/>
      <c r="BU23" s="303"/>
      <c r="BV23" s="303"/>
      <c r="BW23" s="303"/>
      <c r="BX23" s="303"/>
      <c r="BY23" s="303"/>
      <c r="BZ23" s="303"/>
      <c r="CA23" s="303"/>
      <c r="CB23" s="303"/>
      <c r="CC23" s="303"/>
      <c r="CD23" s="303"/>
      <c r="CE23" s="303"/>
      <c r="CF23" s="303"/>
      <c r="CG23" s="303"/>
      <c r="CH23" s="303"/>
      <c r="CI23" s="303"/>
      <c r="CJ23" s="303"/>
      <c r="CK23" s="303"/>
      <c r="CL23" s="303"/>
      <c r="CM23" s="303"/>
      <c r="CN23" s="303"/>
      <c r="CO23" s="303"/>
      <c r="CP23" s="303"/>
      <c r="CQ23" s="303"/>
      <c r="CR23" s="303"/>
      <c r="CS23" s="303"/>
    </row>
    <row r="24" spans="1:97" customFormat="1" ht="21" customHeight="1">
      <c r="A24" s="323" t="s">
        <v>191</v>
      </c>
      <c r="B24" s="215"/>
      <c r="C24" s="322" t="s">
        <v>190</v>
      </c>
      <c r="D24" s="436">
        <f>SUM(D25:D28)</f>
        <v>84050</v>
      </c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03"/>
      <c r="AF24" s="303"/>
      <c r="AG24" s="303"/>
      <c r="AH24" s="303"/>
      <c r="AI24" s="303"/>
      <c r="AJ24" s="303"/>
      <c r="AK24" s="303"/>
      <c r="AL24" s="303"/>
      <c r="AM24" s="303"/>
      <c r="AN24" s="303"/>
      <c r="AO24" s="303"/>
      <c r="AP24" s="303"/>
      <c r="AQ24" s="303"/>
      <c r="AR24" s="303"/>
      <c r="AS24" s="303"/>
      <c r="AT24" s="303"/>
      <c r="AU24" s="303"/>
      <c r="AV24" s="303"/>
      <c r="AW24" s="303"/>
      <c r="AX24" s="303"/>
      <c r="AY24" s="303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  <c r="BS24" s="303"/>
      <c r="BT24" s="303"/>
      <c r="BU24" s="303"/>
      <c r="BV24" s="303"/>
      <c r="BW24" s="303"/>
      <c r="BX24" s="303"/>
      <c r="BY24" s="303"/>
      <c r="BZ24" s="303"/>
      <c r="CA24" s="303"/>
      <c r="CB24" s="303"/>
      <c r="CC24" s="303"/>
      <c r="CD24" s="303"/>
      <c r="CE24" s="303"/>
      <c r="CF24" s="303"/>
      <c r="CG24" s="303"/>
      <c r="CH24" s="303"/>
      <c r="CI24" s="303"/>
      <c r="CJ24" s="303"/>
      <c r="CK24" s="303"/>
      <c r="CL24" s="303"/>
      <c r="CM24" s="303"/>
      <c r="CN24" s="303"/>
      <c r="CO24" s="303"/>
      <c r="CP24" s="303"/>
      <c r="CQ24" s="303"/>
      <c r="CR24" s="303"/>
      <c r="CS24" s="303"/>
    </row>
    <row r="25" spans="1:97" customFormat="1" ht="21" customHeight="1">
      <c r="A25" s="317" t="s">
        <v>193</v>
      </c>
      <c r="B25" s="215">
        <f>B26+B30</f>
        <v>95143</v>
      </c>
      <c r="C25" s="323" t="s">
        <v>192</v>
      </c>
      <c r="D25" s="219">
        <v>54050</v>
      </c>
      <c r="E25" s="303"/>
      <c r="F25" s="303"/>
      <c r="G25" s="303"/>
      <c r="H25" s="303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303"/>
      <c r="AA25" s="303"/>
      <c r="AB25" s="303"/>
      <c r="AC25" s="303"/>
      <c r="AD25" s="303"/>
      <c r="AE25" s="303"/>
      <c r="AF25" s="303"/>
      <c r="AG25" s="303"/>
      <c r="AH25" s="303"/>
      <c r="AI25" s="303"/>
      <c r="AJ25" s="303"/>
      <c r="AK25" s="303"/>
      <c r="AL25" s="303"/>
      <c r="AM25" s="303"/>
      <c r="AN25" s="303"/>
      <c r="AO25" s="303"/>
      <c r="AP25" s="303"/>
      <c r="AQ25" s="303"/>
      <c r="AR25" s="303"/>
      <c r="AS25" s="303"/>
      <c r="AT25" s="303"/>
      <c r="AU25" s="303"/>
      <c r="AV25" s="303"/>
      <c r="AW25" s="303"/>
      <c r="AX25" s="303"/>
      <c r="AY25" s="303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  <c r="BS25" s="303"/>
      <c r="BT25" s="303"/>
      <c r="BU25" s="303"/>
      <c r="BV25" s="303"/>
      <c r="BW25" s="303"/>
      <c r="BX25" s="303"/>
      <c r="BY25" s="303"/>
      <c r="BZ25" s="303"/>
      <c r="CA25" s="303"/>
      <c r="CB25" s="303"/>
      <c r="CC25" s="303"/>
      <c r="CD25" s="303"/>
      <c r="CE25" s="303"/>
      <c r="CF25" s="303"/>
      <c r="CG25" s="303"/>
      <c r="CH25" s="303"/>
      <c r="CI25" s="303"/>
      <c r="CJ25" s="303"/>
      <c r="CK25" s="303"/>
      <c r="CL25" s="303"/>
      <c r="CM25" s="303"/>
      <c r="CN25" s="303"/>
      <c r="CO25" s="303"/>
      <c r="CP25" s="303"/>
      <c r="CQ25" s="303"/>
      <c r="CR25" s="303"/>
      <c r="CS25" s="303"/>
    </row>
    <row r="26" spans="1:97" customFormat="1" ht="21" customHeight="1">
      <c r="A26" s="323" t="s">
        <v>195</v>
      </c>
      <c r="B26" s="215">
        <f>SUM(B27:B29)</f>
        <v>95143</v>
      </c>
      <c r="C26" s="323" t="s">
        <v>194</v>
      </c>
      <c r="D26" s="219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303"/>
      <c r="AJ26" s="303"/>
      <c r="AK26" s="303"/>
      <c r="AL26" s="303"/>
      <c r="AM26" s="303"/>
      <c r="AN26" s="303"/>
      <c r="AO26" s="303"/>
      <c r="AP26" s="303"/>
      <c r="AQ26" s="303"/>
      <c r="AR26" s="303"/>
      <c r="AS26" s="303"/>
      <c r="AT26" s="303"/>
      <c r="AU26" s="303"/>
      <c r="AV26" s="303"/>
      <c r="AW26" s="303"/>
      <c r="AX26" s="303"/>
      <c r="AY26" s="30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  <c r="BS26" s="303"/>
      <c r="BT26" s="303"/>
      <c r="BU26" s="303"/>
      <c r="BV26" s="303"/>
      <c r="BW26" s="303"/>
      <c r="BX26" s="303"/>
      <c r="BY26" s="303"/>
      <c r="BZ26" s="303"/>
      <c r="CA26" s="303"/>
      <c r="CB26" s="303"/>
      <c r="CC26" s="303"/>
      <c r="CD26" s="303"/>
      <c r="CE26" s="303"/>
      <c r="CF26" s="303"/>
      <c r="CG26" s="303"/>
      <c r="CH26" s="303"/>
      <c r="CI26" s="303"/>
      <c r="CJ26" s="303"/>
      <c r="CK26" s="303"/>
      <c r="CL26" s="303"/>
      <c r="CM26" s="303"/>
      <c r="CN26" s="303"/>
      <c r="CO26" s="303"/>
      <c r="CP26" s="303"/>
      <c r="CQ26" s="303"/>
      <c r="CR26" s="303"/>
      <c r="CS26" s="303"/>
    </row>
    <row r="27" spans="1:97" customFormat="1" ht="21" customHeight="1">
      <c r="A27" s="323" t="s">
        <v>197</v>
      </c>
      <c r="B27" s="215">
        <v>11093</v>
      </c>
      <c r="C27" s="323" t="s">
        <v>196</v>
      </c>
      <c r="D27" s="219"/>
      <c r="E27" s="303"/>
      <c r="F27" s="303"/>
      <c r="G27" s="303"/>
      <c r="H27" s="303"/>
      <c r="I27" s="303"/>
      <c r="J27" s="303"/>
      <c r="K27" s="303"/>
      <c r="L27" s="303"/>
      <c r="M27" s="303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303"/>
      <c r="AF27" s="303"/>
      <c r="AG27" s="303"/>
      <c r="AH27" s="303"/>
      <c r="AI27" s="303"/>
      <c r="AJ27" s="303"/>
      <c r="AK27" s="303"/>
      <c r="AL27" s="303"/>
      <c r="AM27" s="303"/>
      <c r="AN27" s="303"/>
      <c r="AO27" s="303"/>
      <c r="AP27" s="303"/>
      <c r="AQ27" s="303"/>
      <c r="AR27" s="303"/>
      <c r="AS27" s="303"/>
      <c r="AT27" s="303"/>
      <c r="AU27" s="303"/>
      <c r="AV27" s="303"/>
      <c r="AW27" s="303"/>
      <c r="AX27" s="303"/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  <c r="BS27" s="303"/>
      <c r="BT27" s="303"/>
      <c r="BU27" s="303"/>
      <c r="BV27" s="303"/>
      <c r="BW27" s="303"/>
      <c r="BX27" s="303"/>
      <c r="BY27" s="303"/>
      <c r="BZ27" s="303"/>
      <c r="CA27" s="303"/>
      <c r="CB27" s="303"/>
      <c r="CC27" s="303"/>
      <c r="CD27" s="303"/>
      <c r="CE27" s="303"/>
      <c r="CF27" s="303"/>
      <c r="CG27" s="303"/>
      <c r="CH27" s="303"/>
      <c r="CI27" s="303"/>
      <c r="CJ27" s="303"/>
      <c r="CK27" s="303"/>
      <c r="CL27" s="303"/>
      <c r="CM27" s="303"/>
      <c r="CN27" s="303"/>
      <c r="CO27" s="303"/>
      <c r="CP27" s="303"/>
      <c r="CQ27" s="303"/>
      <c r="CR27" s="303"/>
      <c r="CS27" s="303"/>
    </row>
    <row r="28" spans="1:97" customFormat="1" ht="21" customHeight="1">
      <c r="A28" s="323" t="s">
        <v>199</v>
      </c>
      <c r="B28" s="215">
        <v>84050</v>
      </c>
      <c r="C28" s="323" t="s">
        <v>198</v>
      </c>
      <c r="D28" s="219">
        <v>30000</v>
      </c>
      <c r="E28" s="303"/>
      <c r="F28" s="303"/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03"/>
      <c r="AC28" s="303"/>
      <c r="AD28" s="303"/>
      <c r="AE28" s="303"/>
      <c r="AF28" s="303"/>
      <c r="AG28" s="303"/>
      <c r="AH28" s="303"/>
      <c r="AI28" s="303"/>
      <c r="AJ28" s="303"/>
      <c r="AK28" s="303"/>
      <c r="AL28" s="303"/>
      <c r="AM28" s="303"/>
      <c r="AN28" s="303"/>
      <c r="AO28" s="303"/>
      <c r="AP28" s="303"/>
      <c r="AQ28" s="303"/>
      <c r="AR28" s="303"/>
      <c r="AS28" s="303"/>
      <c r="AT28" s="303"/>
      <c r="AU28" s="303"/>
      <c r="AV28" s="303"/>
      <c r="AW28" s="303"/>
      <c r="AX28" s="303"/>
      <c r="AY28" s="303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  <c r="BS28" s="303"/>
      <c r="BT28" s="303"/>
      <c r="BU28" s="303"/>
      <c r="BV28" s="303"/>
      <c r="BW28" s="303"/>
      <c r="BX28" s="303"/>
      <c r="BY28" s="303"/>
      <c r="BZ28" s="303"/>
      <c r="CA28" s="303"/>
      <c r="CB28" s="303"/>
      <c r="CC28" s="303"/>
      <c r="CD28" s="303"/>
      <c r="CE28" s="303"/>
      <c r="CF28" s="303"/>
      <c r="CG28" s="303"/>
      <c r="CH28" s="303"/>
      <c r="CI28" s="303"/>
      <c r="CJ28" s="303"/>
      <c r="CK28" s="303"/>
      <c r="CL28" s="303"/>
      <c r="CM28" s="303"/>
      <c r="CN28" s="303"/>
      <c r="CO28" s="303"/>
      <c r="CP28" s="303"/>
      <c r="CQ28" s="303"/>
      <c r="CR28" s="303"/>
      <c r="CS28" s="303"/>
    </row>
    <row r="29" spans="1:97" customFormat="1" ht="21" customHeight="1">
      <c r="A29" s="323" t="s">
        <v>201</v>
      </c>
      <c r="B29" s="215"/>
      <c r="C29" s="322" t="s">
        <v>200</v>
      </c>
      <c r="D29" s="436">
        <f>D30</f>
        <v>46612</v>
      </c>
      <c r="E29" s="303"/>
      <c r="F29" s="303"/>
      <c r="G29" s="303"/>
      <c r="H29" s="303"/>
      <c r="I29" s="303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303"/>
      <c r="AM29" s="303"/>
      <c r="AN29" s="303"/>
      <c r="AO29" s="303"/>
      <c r="AP29" s="303"/>
      <c r="AQ29" s="303"/>
      <c r="AR29" s="303"/>
      <c r="AS29" s="303"/>
      <c r="AT29" s="303"/>
      <c r="AU29" s="303"/>
      <c r="AV29" s="303"/>
      <c r="AW29" s="303"/>
      <c r="AX29" s="303"/>
      <c r="AY29" s="30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  <c r="BS29" s="303"/>
      <c r="BT29" s="303"/>
      <c r="BU29" s="303"/>
      <c r="BV29" s="303"/>
      <c r="BW29" s="303"/>
      <c r="BX29" s="303"/>
      <c r="BY29" s="303"/>
      <c r="BZ29" s="303"/>
      <c r="CA29" s="303"/>
      <c r="CB29" s="303"/>
      <c r="CC29" s="303"/>
      <c r="CD29" s="303"/>
      <c r="CE29" s="303"/>
      <c r="CF29" s="303"/>
      <c r="CG29" s="303"/>
      <c r="CH29" s="303"/>
      <c r="CI29" s="303"/>
      <c r="CJ29" s="303"/>
      <c r="CK29" s="303"/>
      <c r="CL29" s="303"/>
      <c r="CM29" s="303"/>
      <c r="CN29" s="303"/>
      <c r="CO29" s="303"/>
      <c r="CP29" s="303"/>
      <c r="CQ29" s="303"/>
      <c r="CR29" s="303"/>
      <c r="CS29" s="303"/>
    </row>
    <row r="30" spans="1:97" customFormat="1" ht="21" customHeight="1">
      <c r="A30" s="323"/>
      <c r="B30" s="215"/>
      <c r="C30" s="322" t="s">
        <v>202</v>
      </c>
      <c r="D30" s="436">
        <f>B32-D5-D6-D24</f>
        <v>46612</v>
      </c>
      <c r="E30" s="303"/>
      <c r="F30" s="406"/>
      <c r="G30" s="406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303"/>
      <c r="AJ30" s="303"/>
      <c r="AK30" s="303"/>
      <c r="AL30" s="303"/>
      <c r="AM30" s="303"/>
      <c r="AN30" s="303"/>
      <c r="AO30" s="303"/>
      <c r="AP30" s="303"/>
      <c r="AQ30" s="303"/>
      <c r="AR30" s="303"/>
      <c r="AS30" s="303"/>
      <c r="AT30" s="303"/>
      <c r="AU30" s="303"/>
      <c r="AV30" s="303"/>
      <c r="AW30" s="303"/>
      <c r="AX30" s="303"/>
      <c r="AY30" s="303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  <c r="BR30" s="303"/>
      <c r="BS30" s="303"/>
      <c r="BT30" s="303"/>
      <c r="BU30" s="303"/>
      <c r="BV30" s="303"/>
      <c r="BW30" s="303"/>
      <c r="BX30" s="303"/>
      <c r="BY30" s="303"/>
      <c r="BZ30" s="303"/>
      <c r="CA30" s="303"/>
      <c r="CB30" s="303"/>
      <c r="CC30" s="303"/>
      <c r="CD30" s="303"/>
      <c r="CE30" s="303"/>
      <c r="CF30" s="303"/>
      <c r="CG30" s="303"/>
      <c r="CH30" s="303"/>
      <c r="CI30" s="303"/>
      <c r="CJ30" s="303"/>
      <c r="CK30" s="303"/>
      <c r="CL30" s="303"/>
      <c r="CM30" s="303"/>
      <c r="CN30" s="303"/>
      <c r="CO30" s="303"/>
      <c r="CP30" s="303"/>
      <c r="CQ30" s="303"/>
      <c r="CR30" s="303"/>
      <c r="CS30" s="303"/>
    </row>
    <row r="31" spans="1:97" customFormat="1" ht="21" customHeight="1">
      <c r="A31" s="323"/>
      <c r="B31" s="215"/>
      <c r="C31" s="322"/>
      <c r="D31" s="436"/>
      <c r="E31" s="303"/>
      <c r="F31" s="303"/>
      <c r="G31" s="303"/>
      <c r="H31" s="303"/>
      <c r="I31" s="303"/>
      <c r="J31" s="303"/>
      <c r="K31" s="303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303"/>
      <c r="Y31" s="303"/>
      <c r="Z31" s="303"/>
      <c r="AA31" s="303"/>
      <c r="AB31" s="303"/>
      <c r="AC31" s="303"/>
      <c r="AD31" s="303"/>
      <c r="AE31" s="303"/>
      <c r="AF31" s="303"/>
      <c r="AG31" s="303"/>
      <c r="AH31" s="303"/>
      <c r="AI31" s="303"/>
      <c r="AJ31" s="303"/>
      <c r="AK31" s="303"/>
      <c r="AL31" s="303"/>
      <c r="AM31" s="303"/>
      <c r="AN31" s="303"/>
      <c r="AO31" s="303"/>
      <c r="AP31" s="303"/>
      <c r="AQ31" s="303"/>
      <c r="AR31" s="303"/>
      <c r="AS31" s="303"/>
      <c r="AT31" s="303"/>
      <c r="AU31" s="303"/>
      <c r="AV31" s="303"/>
      <c r="AW31" s="303"/>
      <c r="AX31" s="303"/>
      <c r="AY31" s="30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  <c r="BS31" s="303"/>
      <c r="BT31" s="303"/>
      <c r="BU31" s="303"/>
      <c r="BV31" s="303"/>
      <c r="BW31" s="303"/>
      <c r="BX31" s="303"/>
      <c r="BY31" s="303"/>
      <c r="BZ31" s="303"/>
      <c r="CA31" s="303"/>
      <c r="CB31" s="303"/>
      <c r="CC31" s="303"/>
      <c r="CD31" s="303"/>
      <c r="CE31" s="303"/>
      <c r="CF31" s="303"/>
      <c r="CG31" s="303"/>
      <c r="CH31" s="303"/>
      <c r="CI31" s="303"/>
      <c r="CJ31" s="303"/>
      <c r="CK31" s="303"/>
      <c r="CL31" s="303"/>
      <c r="CM31" s="303"/>
      <c r="CN31" s="303"/>
      <c r="CO31" s="303"/>
      <c r="CP31" s="303"/>
      <c r="CQ31" s="303"/>
      <c r="CR31" s="303"/>
      <c r="CS31" s="303"/>
    </row>
    <row r="32" spans="1:97" customFormat="1" ht="21" customHeight="1">
      <c r="A32" s="437" t="s">
        <v>203</v>
      </c>
      <c r="B32" s="211">
        <f>B5+B6</f>
        <v>723446</v>
      </c>
      <c r="C32" s="437" t="s">
        <v>204</v>
      </c>
      <c r="D32" s="211">
        <f>D5+D6+D24+D29</f>
        <v>723446</v>
      </c>
      <c r="E32" s="303"/>
      <c r="F32" s="406"/>
      <c r="G32" s="303"/>
      <c r="H32" s="303"/>
      <c r="I32" s="303"/>
      <c r="J32" s="303"/>
      <c r="K32" s="303"/>
      <c r="L32" s="303"/>
      <c r="M32" s="303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3"/>
      <c r="AC32" s="303"/>
      <c r="AD32" s="303"/>
      <c r="AE32" s="303"/>
      <c r="AF32" s="303"/>
      <c r="AG32" s="303"/>
      <c r="AH32" s="303"/>
      <c r="AI32" s="303"/>
      <c r="AJ32" s="303"/>
      <c r="AK32" s="303"/>
      <c r="AL32" s="303"/>
      <c r="AM32" s="303"/>
      <c r="AN32" s="303"/>
      <c r="AO32" s="303"/>
      <c r="AP32" s="303"/>
      <c r="AQ32" s="303"/>
      <c r="AR32" s="303"/>
      <c r="AS32" s="303"/>
      <c r="AT32" s="303"/>
      <c r="AU32" s="303"/>
      <c r="AV32" s="303"/>
      <c r="AW32" s="303"/>
      <c r="AX32" s="303"/>
      <c r="AY32" s="30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  <c r="BS32" s="303"/>
      <c r="BT32" s="303"/>
      <c r="BU32" s="303"/>
      <c r="BV32" s="303"/>
      <c r="BW32" s="303"/>
      <c r="BX32" s="303"/>
      <c r="BY32" s="303"/>
      <c r="BZ32" s="303"/>
      <c r="CA32" s="303"/>
      <c r="CB32" s="303"/>
      <c r="CC32" s="303"/>
      <c r="CD32" s="303"/>
      <c r="CE32" s="303"/>
      <c r="CF32" s="303"/>
      <c r="CG32" s="303"/>
      <c r="CH32" s="303"/>
      <c r="CI32" s="303"/>
      <c r="CJ32" s="303"/>
      <c r="CK32" s="303"/>
      <c r="CL32" s="303"/>
      <c r="CM32" s="303"/>
      <c r="CN32" s="303"/>
      <c r="CO32" s="303"/>
      <c r="CP32" s="303"/>
      <c r="CQ32" s="303"/>
      <c r="CR32" s="303"/>
      <c r="CS32" s="303"/>
    </row>
    <row r="33" spans="4:4" ht="19.7" customHeight="1"/>
    <row r="34" spans="4:4" ht="19.7" customHeight="1">
      <c r="D34" s="376"/>
    </row>
    <row r="35" spans="4:4" ht="19.7" customHeight="1"/>
    <row r="36" spans="4:4" ht="19.7" customHeight="1"/>
    <row r="37" spans="4:4" ht="19.7" customHeight="1"/>
    <row r="38" spans="4:4" ht="19.7" customHeight="1"/>
    <row r="39" spans="4:4" ht="19.7" customHeight="1"/>
    <row r="40" spans="4:4" ht="19.7" customHeight="1"/>
    <row r="41" spans="4:4" ht="19.7" customHeight="1"/>
    <row r="42" spans="4:4" ht="19.7" customHeight="1"/>
    <row r="43" spans="4:4" ht="19.7" customHeight="1"/>
    <row r="44" spans="4:4" ht="19.7" customHeight="1"/>
    <row r="45" spans="4:4" ht="19.7" customHeight="1"/>
    <row r="46" spans="4:4" ht="19.7" customHeight="1"/>
    <row r="47" spans="4:4" ht="19.7" customHeight="1"/>
    <row r="48" spans="4:4" ht="19.7" customHeight="1"/>
    <row r="49" ht="19.7" customHeight="1"/>
    <row r="50" ht="19.7" customHeight="1"/>
    <row r="51" ht="19.7" customHeight="1"/>
  </sheetData>
  <mergeCells count="2">
    <mergeCell ref="A2:D2"/>
    <mergeCell ref="C3:D3"/>
  </mergeCells>
  <phoneticPr fontId="61" type="noConversion"/>
  <printOptions horizontalCentered="1"/>
  <pageMargins left="0.82638888888888895" right="0.70833333333333304" top="0.98402777777777795" bottom="0.78680555555555598" header="0.51180555555555596" footer="0.70833333333333304"/>
  <pageSetup paperSize="9" scale="89" orientation="portrait" useFirstPageNumber="1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83"/>
  <sheetViews>
    <sheetView showZeros="0" topLeftCell="B13" workbookViewId="0">
      <selection activeCell="B1" sqref="B1"/>
    </sheetView>
  </sheetViews>
  <sheetFormatPr defaultColWidth="35" defaultRowHeight="14.25"/>
  <cols>
    <col min="1" max="1" width="10.75" style="251" hidden="1" customWidth="1"/>
    <col min="2" max="2" width="34" style="252" customWidth="1"/>
    <col min="3" max="5" width="14.25" style="252" customWidth="1"/>
    <col min="6" max="24" width="10.5" style="252" customWidth="1"/>
    <col min="25" max="16384" width="35" style="252"/>
  </cols>
  <sheetData>
    <row r="1" spans="1:14" s="248" customFormat="1" ht="27" customHeight="1">
      <c r="A1" s="253"/>
      <c r="B1" s="159" t="s">
        <v>1217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</row>
    <row r="2" spans="1:14" s="248" customFormat="1" ht="27" customHeight="1">
      <c r="A2" s="254"/>
      <c r="B2" s="504" t="s">
        <v>1218</v>
      </c>
      <c r="C2" s="504"/>
      <c r="D2" s="504"/>
      <c r="E2" s="504"/>
      <c r="F2" s="284"/>
      <c r="G2" s="284"/>
      <c r="H2" s="284"/>
      <c r="I2" s="284"/>
      <c r="J2" s="284"/>
      <c r="K2" s="284"/>
      <c r="L2" s="284"/>
      <c r="M2" s="284"/>
      <c r="N2" s="284"/>
    </row>
    <row r="3" spans="1:14" s="248" customFormat="1" ht="19.899999999999999" customHeight="1">
      <c r="B3" s="255"/>
      <c r="C3" s="255"/>
      <c r="D3" s="255"/>
      <c r="E3" s="424" t="s">
        <v>1219</v>
      </c>
      <c r="F3" s="424"/>
      <c r="G3" s="424"/>
      <c r="H3" s="424"/>
      <c r="I3" s="424"/>
      <c r="J3" s="424"/>
      <c r="K3" s="424"/>
      <c r="L3" s="424"/>
      <c r="M3" s="424"/>
      <c r="N3" s="424"/>
    </row>
    <row r="4" spans="1:14" s="248" customFormat="1" ht="20.100000000000001" customHeight="1">
      <c r="A4" s="257"/>
      <c r="B4" s="285" t="s">
        <v>93</v>
      </c>
      <c r="C4" s="285" t="s">
        <v>1220</v>
      </c>
      <c r="D4" s="285" t="s">
        <v>1221</v>
      </c>
      <c r="E4" s="423" t="s">
        <v>96</v>
      </c>
      <c r="F4" s="425"/>
      <c r="G4" s="425"/>
      <c r="H4" s="425"/>
      <c r="I4" s="425"/>
      <c r="J4" s="425"/>
      <c r="K4" s="425"/>
      <c r="L4" s="425"/>
      <c r="M4" s="425"/>
      <c r="N4" s="425"/>
    </row>
    <row r="5" spans="1:14" s="248" customFormat="1" ht="20.100000000000001" customHeight="1">
      <c r="A5" s="287">
        <v>501</v>
      </c>
      <c r="B5" s="288" t="s">
        <v>1222</v>
      </c>
      <c r="C5" s="311">
        <f>SUM(C6:C9)</f>
        <v>53035</v>
      </c>
      <c r="D5" s="311">
        <f>SUM(D6:D9)</f>
        <v>52372</v>
      </c>
      <c r="E5" s="311">
        <f>SUM(E6:E9)</f>
        <v>52372</v>
      </c>
      <c r="F5" s="426"/>
      <c r="G5" s="426"/>
      <c r="H5" s="426"/>
      <c r="I5" s="426"/>
      <c r="J5" s="426"/>
      <c r="K5" s="426"/>
      <c r="L5" s="426"/>
      <c r="M5" s="426"/>
      <c r="N5" s="426"/>
    </row>
    <row r="6" spans="1:14" s="249" customFormat="1" ht="20.100000000000001" customHeight="1">
      <c r="A6" s="290">
        <v>50101</v>
      </c>
      <c r="B6" s="291" t="s">
        <v>1223</v>
      </c>
      <c r="C6" s="280">
        <v>35027</v>
      </c>
      <c r="D6" s="280">
        <v>34846</v>
      </c>
      <c r="E6" s="280">
        <v>34846</v>
      </c>
      <c r="F6" s="427"/>
      <c r="G6" s="427"/>
      <c r="H6" s="427"/>
      <c r="I6" s="427"/>
      <c r="J6" s="427"/>
      <c r="K6" s="427"/>
      <c r="L6" s="427"/>
      <c r="M6" s="427"/>
      <c r="N6" s="427"/>
    </row>
    <row r="7" spans="1:14" s="249" customFormat="1" ht="20.100000000000001" customHeight="1">
      <c r="A7" s="290">
        <v>50102</v>
      </c>
      <c r="B7" s="291" t="s">
        <v>1224</v>
      </c>
      <c r="C7" s="280">
        <v>8953</v>
      </c>
      <c r="D7" s="280">
        <v>8516</v>
      </c>
      <c r="E7" s="280">
        <v>8516</v>
      </c>
      <c r="F7" s="427"/>
      <c r="G7" s="427"/>
      <c r="H7" s="427"/>
      <c r="I7" s="427"/>
      <c r="J7" s="427"/>
      <c r="K7" s="427"/>
      <c r="L7" s="427"/>
      <c r="M7" s="427"/>
      <c r="N7" s="427"/>
    </row>
    <row r="8" spans="1:14" s="249" customFormat="1" ht="20.100000000000001" customHeight="1">
      <c r="A8" s="290">
        <v>50103</v>
      </c>
      <c r="B8" s="291" t="s">
        <v>1225</v>
      </c>
      <c r="C8" s="280">
        <v>3875</v>
      </c>
      <c r="D8" s="280">
        <v>3788</v>
      </c>
      <c r="E8" s="280">
        <v>3788</v>
      </c>
      <c r="F8" s="427"/>
      <c r="G8" s="427"/>
      <c r="H8" s="427"/>
      <c r="I8" s="427"/>
      <c r="J8" s="427"/>
      <c r="K8" s="427"/>
      <c r="L8" s="427"/>
      <c r="M8" s="427"/>
      <c r="N8" s="427"/>
    </row>
    <row r="9" spans="1:14" s="249" customFormat="1" ht="20.100000000000001" customHeight="1">
      <c r="A9" s="258">
        <v>50199</v>
      </c>
      <c r="B9" s="291" t="s">
        <v>1226</v>
      </c>
      <c r="C9" s="280">
        <v>5180</v>
      </c>
      <c r="D9" s="280">
        <v>5222</v>
      </c>
      <c r="E9" s="280">
        <v>5222</v>
      </c>
      <c r="F9" s="427"/>
      <c r="G9" s="427"/>
      <c r="H9" s="427"/>
      <c r="I9" s="427"/>
      <c r="J9" s="427"/>
      <c r="K9" s="427"/>
      <c r="L9" s="427"/>
      <c r="M9" s="427"/>
      <c r="N9" s="427"/>
    </row>
    <row r="10" spans="1:14" s="248" customFormat="1" ht="20.100000000000001" customHeight="1">
      <c r="A10" s="257">
        <v>502</v>
      </c>
      <c r="B10" s="288" t="s">
        <v>1227</v>
      </c>
      <c r="C10" s="311">
        <f>SUM(C11:C20)</f>
        <v>16876</v>
      </c>
      <c r="D10" s="311">
        <f>SUM(D11:D20)</f>
        <v>43770</v>
      </c>
      <c r="E10" s="311">
        <f>SUM(E11:E20)</f>
        <v>38253</v>
      </c>
      <c r="F10" s="426"/>
      <c r="G10" s="426"/>
      <c r="H10" s="426"/>
      <c r="I10" s="426"/>
      <c r="J10" s="426"/>
      <c r="K10" s="426"/>
      <c r="L10" s="426"/>
      <c r="M10" s="426"/>
      <c r="N10" s="426"/>
    </row>
    <row r="11" spans="1:14" s="249" customFormat="1" ht="20.100000000000001" customHeight="1">
      <c r="A11" s="258">
        <v>50201</v>
      </c>
      <c r="B11" s="291" t="s">
        <v>1228</v>
      </c>
      <c r="C11" s="280">
        <v>11240</v>
      </c>
      <c r="D11" s="280">
        <v>13764</v>
      </c>
      <c r="E11" s="280">
        <v>12141</v>
      </c>
      <c r="F11" s="427"/>
      <c r="G11" s="427"/>
      <c r="H11" s="427"/>
      <c r="I11" s="427"/>
      <c r="J11" s="427"/>
      <c r="K11" s="427"/>
      <c r="L11" s="427"/>
      <c r="M11" s="427"/>
      <c r="N11" s="427"/>
    </row>
    <row r="12" spans="1:14" s="249" customFormat="1" ht="20.100000000000001" customHeight="1">
      <c r="A12" s="258">
        <v>50202</v>
      </c>
      <c r="B12" s="291" t="s">
        <v>1229</v>
      </c>
      <c r="C12" s="280">
        <v>300</v>
      </c>
      <c r="D12" s="280">
        <v>370</v>
      </c>
      <c r="E12" s="280">
        <v>299</v>
      </c>
      <c r="F12" s="427"/>
      <c r="G12" s="427"/>
      <c r="H12" s="427"/>
      <c r="I12" s="427"/>
      <c r="J12" s="427"/>
      <c r="K12" s="427"/>
      <c r="L12" s="427"/>
      <c r="M12" s="427"/>
      <c r="N12" s="427"/>
    </row>
    <row r="13" spans="1:14" s="249" customFormat="1" ht="20.100000000000001" customHeight="1">
      <c r="A13" s="258">
        <v>50203</v>
      </c>
      <c r="B13" s="291" t="s">
        <v>1230</v>
      </c>
      <c r="C13" s="280">
        <v>420</v>
      </c>
      <c r="D13" s="280">
        <v>572</v>
      </c>
      <c r="E13" s="280">
        <v>369</v>
      </c>
      <c r="F13" s="427"/>
      <c r="G13" s="427"/>
      <c r="H13" s="427"/>
      <c r="I13" s="427"/>
      <c r="J13" s="427"/>
      <c r="K13" s="427"/>
      <c r="L13" s="427"/>
      <c r="M13" s="427"/>
      <c r="N13" s="427"/>
    </row>
    <row r="14" spans="1:14" s="249" customFormat="1" ht="20.100000000000001" customHeight="1">
      <c r="A14" s="258">
        <v>50204</v>
      </c>
      <c r="B14" s="291" t="s">
        <v>1231</v>
      </c>
      <c r="C14" s="280">
        <v>130</v>
      </c>
      <c r="D14" s="280">
        <v>240</v>
      </c>
      <c r="E14" s="280">
        <v>98</v>
      </c>
      <c r="F14" s="427"/>
      <c r="G14" s="427"/>
      <c r="H14" s="427"/>
      <c r="I14" s="427"/>
      <c r="J14" s="427"/>
      <c r="K14" s="427"/>
      <c r="L14" s="427"/>
      <c r="M14" s="427"/>
      <c r="N14" s="427"/>
    </row>
    <row r="15" spans="1:14" s="249" customFormat="1" ht="20.100000000000001" customHeight="1">
      <c r="A15" s="258">
        <v>50205</v>
      </c>
      <c r="B15" s="291" t="s">
        <v>1232</v>
      </c>
      <c r="C15" s="280">
        <v>910</v>
      </c>
      <c r="D15" s="280">
        <v>6417</v>
      </c>
      <c r="E15" s="280">
        <v>5524</v>
      </c>
      <c r="F15" s="427"/>
      <c r="G15" s="427"/>
      <c r="H15" s="427"/>
      <c r="I15" s="427"/>
      <c r="J15" s="427"/>
      <c r="K15" s="427"/>
      <c r="L15" s="427"/>
      <c r="M15" s="427"/>
      <c r="N15" s="427"/>
    </row>
    <row r="16" spans="1:14" s="249" customFormat="1" ht="20.100000000000001" customHeight="1">
      <c r="A16" s="258">
        <v>50206</v>
      </c>
      <c r="B16" s="291" t="s">
        <v>1233</v>
      </c>
      <c r="C16" s="280">
        <v>157</v>
      </c>
      <c r="D16" s="280">
        <v>104</v>
      </c>
      <c r="E16" s="280">
        <v>104</v>
      </c>
      <c r="F16" s="427"/>
      <c r="G16" s="427"/>
      <c r="H16" s="427"/>
      <c r="I16" s="427"/>
      <c r="J16" s="427"/>
      <c r="K16" s="427"/>
      <c r="L16" s="427"/>
      <c r="M16" s="427"/>
      <c r="N16" s="427"/>
    </row>
    <row r="17" spans="1:14" s="249" customFormat="1" ht="20.100000000000001" customHeight="1">
      <c r="A17" s="258">
        <v>50207</v>
      </c>
      <c r="B17" s="291" t="s">
        <v>1234</v>
      </c>
      <c r="C17" s="280">
        <v>12</v>
      </c>
      <c r="D17" s="280">
        <v>1</v>
      </c>
      <c r="E17" s="280">
        <v>1</v>
      </c>
      <c r="F17" s="427"/>
      <c r="G17" s="427"/>
      <c r="H17" s="427"/>
      <c r="I17" s="427"/>
      <c r="J17" s="427"/>
      <c r="K17" s="427"/>
      <c r="L17" s="427"/>
      <c r="M17" s="427"/>
      <c r="N17" s="427"/>
    </row>
    <row r="18" spans="1:14" s="249" customFormat="1" ht="20.100000000000001" customHeight="1">
      <c r="A18" s="258">
        <v>50208</v>
      </c>
      <c r="B18" s="291" t="s">
        <v>1235</v>
      </c>
      <c r="C18" s="280">
        <v>1012</v>
      </c>
      <c r="D18" s="280">
        <v>577</v>
      </c>
      <c r="E18" s="280">
        <v>576</v>
      </c>
      <c r="F18" s="427"/>
      <c r="G18" s="427"/>
      <c r="H18" s="427"/>
      <c r="I18" s="427"/>
      <c r="J18" s="427"/>
      <c r="K18" s="427"/>
      <c r="L18" s="427"/>
      <c r="M18" s="427"/>
      <c r="N18" s="427"/>
    </row>
    <row r="19" spans="1:14" s="249" customFormat="1" ht="20.100000000000001" customHeight="1">
      <c r="A19" s="258">
        <v>50209</v>
      </c>
      <c r="B19" s="291" t="s">
        <v>1236</v>
      </c>
      <c r="C19" s="280">
        <v>580</v>
      </c>
      <c r="D19" s="280">
        <v>463</v>
      </c>
      <c r="E19" s="280">
        <v>350</v>
      </c>
      <c r="F19" s="427"/>
      <c r="G19" s="427"/>
      <c r="H19" s="427"/>
      <c r="I19" s="427"/>
      <c r="J19" s="427"/>
      <c r="K19" s="427"/>
      <c r="L19" s="427"/>
      <c r="M19" s="427"/>
      <c r="N19" s="427"/>
    </row>
    <row r="20" spans="1:14" s="249" customFormat="1" ht="20.100000000000001" customHeight="1">
      <c r="A20" s="258">
        <v>50299</v>
      </c>
      <c r="B20" s="291" t="s">
        <v>1237</v>
      </c>
      <c r="C20" s="280">
        <v>2115</v>
      </c>
      <c r="D20" s="280">
        <v>21262</v>
      </c>
      <c r="E20" s="280">
        <f>18791</f>
        <v>18791</v>
      </c>
      <c r="F20" s="427"/>
      <c r="G20" s="427"/>
      <c r="H20" s="427"/>
      <c r="I20" s="427"/>
      <c r="J20" s="427"/>
      <c r="K20" s="427"/>
      <c r="L20" s="427"/>
      <c r="M20" s="427"/>
      <c r="N20" s="427"/>
    </row>
    <row r="21" spans="1:14" s="250" customFormat="1" ht="20.100000000000001" customHeight="1">
      <c r="A21" s="266">
        <v>503</v>
      </c>
      <c r="B21" s="288" t="s">
        <v>1238</v>
      </c>
      <c r="C21" s="311">
        <f>SUM(C22:C28)</f>
        <v>71714</v>
      </c>
      <c r="D21" s="311">
        <f>SUM(D22:D28)</f>
        <v>105948</v>
      </c>
      <c r="E21" s="311">
        <f>SUM(E22:E28)</f>
        <v>88475</v>
      </c>
      <c r="F21" s="426"/>
      <c r="G21" s="426"/>
      <c r="H21" s="426"/>
      <c r="I21" s="426"/>
      <c r="J21" s="426"/>
      <c r="K21" s="426"/>
      <c r="L21" s="426"/>
      <c r="M21" s="426"/>
      <c r="N21" s="426"/>
    </row>
    <row r="22" spans="1:14" s="249" customFormat="1" ht="20.100000000000001" customHeight="1">
      <c r="A22" s="258">
        <v>50301</v>
      </c>
      <c r="B22" s="291" t="s">
        <v>1239</v>
      </c>
      <c r="C22" s="280"/>
      <c r="D22" s="280"/>
      <c r="E22" s="280"/>
      <c r="F22" s="427"/>
      <c r="G22" s="427"/>
      <c r="H22" s="427"/>
      <c r="I22" s="427"/>
      <c r="J22" s="427"/>
      <c r="K22" s="427"/>
      <c r="L22" s="427"/>
      <c r="M22" s="427"/>
      <c r="N22" s="427"/>
    </row>
    <row r="23" spans="1:14" s="249" customFormat="1" ht="20.100000000000001" customHeight="1">
      <c r="A23" s="258">
        <v>50302</v>
      </c>
      <c r="B23" s="291" t="s">
        <v>1240</v>
      </c>
      <c r="C23" s="280">
        <v>45919</v>
      </c>
      <c r="D23" s="280">
        <v>59688</v>
      </c>
      <c r="E23" s="280">
        <v>54216</v>
      </c>
      <c r="F23" s="427"/>
      <c r="G23" s="427"/>
      <c r="H23" s="427"/>
      <c r="I23" s="427"/>
      <c r="J23" s="427"/>
      <c r="K23" s="427"/>
      <c r="L23" s="427"/>
      <c r="M23" s="427"/>
      <c r="N23" s="427"/>
    </row>
    <row r="24" spans="1:14" s="249" customFormat="1" ht="20.100000000000001" customHeight="1">
      <c r="A24" s="258">
        <v>50303</v>
      </c>
      <c r="B24" s="291" t="s">
        <v>1241</v>
      </c>
      <c r="C24" s="280"/>
      <c r="D24" s="280">
        <v>69</v>
      </c>
      <c r="E24" s="280">
        <v>69</v>
      </c>
      <c r="F24" s="427"/>
      <c r="G24" s="427"/>
      <c r="H24" s="427"/>
      <c r="I24" s="427"/>
      <c r="J24" s="427"/>
      <c r="K24" s="427"/>
      <c r="L24" s="427"/>
      <c r="M24" s="427"/>
      <c r="N24" s="427"/>
    </row>
    <row r="25" spans="1:14" s="249" customFormat="1" ht="20.100000000000001" customHeight="1">
      <c r="A25" s="258">
        <v>50305</v>
      </c>
      <c r="B25" s="291" t="s">
        <v>1242</v>
      </c>
      <c r="C25" s="280"/>
      <c r="D25" s="280">
        <v>6</v>
      </c>
      <c r="E25" s="280">
        <v>6</v>
      </c>
      <c r="F25" s="427"/>
      <c r="G25" s="427"/>
      <c r="H25" s="427"/>
      <c r="I25" s="427"/>
      <c r="J25" s="427"/>
      <c r="K25" s="427"/>
      <c r="L25" s="427"/>
      <c r="M25" s="427"/>
      <c r="N25" s="427"/>
    </row>
    <row r="26" spans="1:14" s="249" customFormat="1" ht="20.100000000000001" customHeight="1">
      <c r="A26" s="258">
        <v>50306</v>
      </c>
      <c r="B26" s="291" t="s">
        <v>1243</v>
      </c>
      <c r="C26" s="280">
        <v>510</v>
      </c>
      <c r="D26" s="280">
        <v>708</v>
      </c>
      <c r="E26" s="280">
        <v>196</v>
      </c>
      <c r="F26" s="427"/>
      <c r="G26" s="427"/>
      <c r="H26" s="427"/>
      <c r="I26" s="427"/>
      <c r="J26" s="427"/>
      <c r="K26" s="427"/>
      <c r="L26" s="427"/>
      <c r="M26" s="427"/>
      <c r="N26" s="427"/>
    </row>
    <row r="27" spans="1:14" s="249" customFormat="1" ht="20.100000000000001" customHeight="1">
      <c r="A27" s="258">
        <v>50307</v>
      </c>
      <c r="B27" s="291" t="s">
        <v>1244</v>
      </c>
      <c r="C27" s="280"/>
      <c r="D27" s="280">
        <v>532</v>
      </c>
      <c r="E27" s="280">
        <v>532</v>
      </c>
      <c r="F27" s="427"/>
      <c r="G27" s="427"/>
      <c r="H27" s="427"/>
      <c r="I27" s="427"/>
      <c r="J27" s="427"/>
      <c r="K27" s="427"/>
      <c r="L27" s="427"/>
      <c r="M27" s="427"/>
      <c r="N27" s="427"/>
    </row>
    <row r="28" spans="1:14" s="249" customFormat="1" ht="20.100000000000001" customHeight="1">
      <c r="A28" s="258">
        <v>50399</v>
      </c>
      <c r="B28" s="291" t="s">
        <v>1245</v>
      </c>
      <c r="C28" s="280">
        <v>25285</v>
      </c>
      <c r="D28" s="280">
        <v>44945</v>
      </c>
      <c r="E28" s="280">
        <v>33456</v>
      </c>
      <c r="F28" s="427"/>
      <c r="G28" s="427"/>
      <c r="H28" s="427"/>
      <c r="I28" s="427"/>
      <c r="J28" s="427"/>
      <c r="K28" s="427"/>
      <c r="L28" s="427"/>
      <c r="M28" s="427"/>
      <c r="N28" s="427"/>
    </row>
    <row r="29" spans="1:14" s="250" customFormat="1" ht="19.7" customHeight="1">
      <c r="A29" s="250">
        <v>504</v>
      </c>
      <c r="B29" s="288" t="s">
        <v>1246</v>
      </c>
      <c r="C29" s="311">
        <f>SUM(C30:C35)</f>
        <v>11375</v>
      </c>
      <c r="D29" s="311">
        <f>SUM(D30:D35)</f>
        <v>53061</v>
      </c>
      <c r="E29" s="311">
        <f>SUM(E30:E35)</f>
        <v>50065</v>
      </c>
      <c r="F29" s="426"/>
      <c r="G29" s="426"/>
      <c r="H29" s="426"/>
      <c r="I29" s="426"/>
      <c r="J29" s="426"/>
      <c r="K29" s="426"/>
      <c r="L29" s="426"/>
      <c r="M29" s="426"/>
      <c r="N29" s="426"/>
    </row>
    <row r="30" spans="1:14" s="248" customFormat="1" ht="19.7" customHeight="1">
      <c r="A30" s="248">
        <v>50401</v>
      </c>
      <c r="B30" s="291" t="s">
        <v>1239</v>
      </c>
      <c r="C30" s="280"/>
      <c r="D30" s="280">
        <v>1002</v>
      </c>
      <c r="E30" s="280">
        <v>1002</v>
      </c>
      <c r="F30" s="427"/>
      <c r="G30" s="427"/>
      <c r="H30" s="427"/>
      <c r="I30" s="427"/>
      <c r="J30" s="427"/>
      <c r="K30" s="427"/>
      <c r="L30" s="427"/>
      <c r="M30" s="427"/>
      <c r="N30" s="427"/>
    </row>
    <row r="31" spans="1:14" s="249" customFormat="1" ht="19.7" customHeight="1">
      <c r="A31" s="249">
        <v>50402</v>
      </c>
      <c r="B31" s="291" t="s">
        <v>1240</v>
      </c>
      <c r="C31" s="280">
        <v>6500</v>
      </c>
      <c r="D31" s="280">
        <v>36143</v>
      </c>
      <c r="E31" s="280">
        <v>33693</v>
      </c>
      <c r="F31" s="427"/>
      <c r="G31" s="427"/>
      <c r="H31" s="427"/>
      <c r="I31" s="427"/>
      <c r="J31" s="427"/>
      <c r="K31" s="427"/>
      <c r="L31" s="427"/>
      <c r="M31" s="427"/>
      <c r="N31" s="427"/>
    </row>
    <row r="32" spans="1:14" s="249" customFormat="1" ht="19.7" customHeight="1">
      <c r="B32" s="291" t="s">
        <v>1241</v>
      </c>
      <c r="C32" s="280"/>
      <c r="D32" s="280"/>
      <c r="E32" s="280"/>
      <c r="F32" s="427"/>
      <c r="G32" s="427"/>
      <c r="H32" s="427"/>
      <c r="I32" s="427"/>
      <c r="J32" s="427"/>
      <c r="K32" s="427"/>
      <c r="L32" s="427"/>
      <c r="M32" s="427"/>
      <c r="N32" s="427"/>
    </row>
    <row r="33" spans="1:14" s="248" customFormat="1" ht="19.7" customHeight="1">
      <c r="A33" s="248">
        <v>50403</v>
      </c>
      <c r="B33" s="291" t="s">
        <v>1243</v>
      </c>
      <c r="C33" s="280"/>
      <c r="D33" s="280">
        <v>24</v>
      </c>
      <c r="E33" s="280">
        <v>2</v>
      </c>
      <c r="F33" s="427"/>
      <c r="G33" s="427"/>
      <c r="H33" s="427"/>
      <c r="I33" s="427"/>
      <c r="J33" s="427"/>
      <c r="K33" s="427"/>
      <c r="L33" s="427"/>
      <c r="M33" s="427"/>
      <c r="N33" s="427"/>
    </row>
    <row r="34" spans="1:14" s="248" customFormat="1" ht="19.7" customHeight="1">
      <c r="A34" s="248">
        <v>50405</v>
      </c>
      <c r="B34" s="291" t="s">
        <v>1244</v>
      </c>
      <c r="C34" s="280"/>
      <c r="D34" s="280"/>
      <c r="E34" s="280"/>
      <c r="F34" s="427"/>
      <c r="G34" s="427"/>
      <c r="H34" s="427"/>
      <c r="I34" s="427"/>
      <c r="J34" s="427"/>
      <c r="K34" s="427"/>
      <c r="L34" s="427"/>
      <c r="M34" s="427"/>
      <c r="N34" s="427"/>
    </row>
    <row r="35" spans="1:14" s="248" customFormat="1" ht="19.7" customHeight="1">
      <c r="A35" s="248">
        <v>50499</v>
      </c>
      <c r="B35" s="291" t="s">
        <v>1245</v>
      </c>
      <c r="C35" s="280">
        <v>4875</v>
      </c>
      <c r="D35" s="280">
        <v>15892</v>
      </c>
      <c r="E35" s="280">
        <v>15368</v>
      </c>
      <c r="F35" s="427"/>
      <c r="G35" s="427"/>
      <c r="H35" s="427"/>
      <c r="I35" s="427"/>
      <c r="J35" s="427"/>
      <c r="K35" s="427"/>
      <c r="L35" s="427"/>
      <c r="M35" s="427"/>
      <c r="N35" s="427"/>
    </row>
    <row r="36" spans="1:14" s="248" customFormat="1" ht="19.7" customHeight="1">
      <c r="A36" s="248">
        <v>505</v>
      </c>
      <c r="B36" s="288" t="s">
        <v>1247</v>
      </c>
      <c r="C36" s="311">
        <f>SUM(C37:C39)</f>
        <v>126218</v>
      </c>
      <c r="D36" s="311">
        <f>SUM(D37:D39)</f>
        <v>142612</v>
      </c>
      <c r="E36" s="311">
        <f>SUM(E37:E39)</f>
        <v>140501</v>
      </c>
      <c r="F36" s="426"/>
      <c r="G36" s="426"/>
      <c r="H36" s="426"/>
      <c r="I36" s="426"/>
      <c r="J36" s="426"/>
      <c r="K36" s="426"/>
      <c r="L36" s="426"/>
      <c r="M36" s="426"/>
      <c r="N36" s="426"/>
    </row>
    <row r="37" spans="1:14" s="249" customFormat="1" ht="19.7" customHeight="1">
      <c r="A37" s="249">
        <v>50501</v>
      </c>
      <c r="B37" s="291" t="s">
        <v>1248</v>
      </c>
      <c r="C37" s="280">
        <v>117465</v>
      </c>
      <c r="D37" s="280">
        <v>116553</v>
      </c>
      <c r="E37" s="280">
        <v>116553</v>
      </c>
      <c r="F37" s="427"/>
      <c r="G37" s="427"/>
      <c r="H37" s="427"/>
      <c r="I37" s="427"/>
      <c r="J37" s="427"/>
      <c r="K37" s="427"/>
      <c r="L37" s="427"/>
      <c r="M37" s="427"/>
      <c r="N37" s="427"/>
    </row>
    <row r="38" spans="1:14" s="249" customFormat="1" ht="19.7" customHeight="1">
      <c r="A38" s="249">
        <v>50502</v>
      </c>
      <c r="B38" s="291" t="s">
        <v>1249</v>
      </c>
      <c r="C38" s="280">
        <v>8753</v>
      </c>
      <c r="D38" s="280">
        <v>26059</v>
      </c>
      <c r="E38" s="280">
        <v>23948</v>
      </c>
      <c r="F38" s="427"/>
      <c r="G38" s="427"/>
      <c r="H38" s="427"/>
      <c r="I38" s="427"/>
      <c r="J38" s="427"/>
      <c r="K38" s="427"/>
      <c r="L38" s="427"/>
      <c r="M38" s="427"/>
      <c r="N38" s="427"/>
    </row>
    <row r="39" spans="1:14" s="249" customFormat="1" ht="19.7" customHeight="1">
      <c r="A39" s="249">
        <v>50599</v>
      </c>
      <c r="B39" s="291" t="s">
        <v>1250</v>
      </c>
      <c r="C39" s="280"/>
      <c r="D39" s="280"/>
      <c r="E39" s="280"/>
      <c r="F39" s="427"/>
      <c r="G39" s="427"/>
      <c r="H39" s="427"/>
      <c r="I39" s="427"/>
      <c r="J39" s="427"/>
      <c r="K39" s="427"/>
      <c r="L39" s="427"/>
      <c r="M39" s="427"/>
      <c r="N39" s="427"/>
    </row>
    <row r="40" spans="1:14" s="250" customFormat="1" ht="19.7" customHeight="1">
      <c r="A40" s="250">
        <v>506</v>
      </c>
      <c r="B40" s="288" t="s">
        <v>1251</v>
      </c>
      <c r="C40" s="311">
        <f>SUM(C41:C42)</f>
        <v>13470</v>
      </c>
      <c r="D40" s="311">
        <f>SUM(D41:D42)</f>
        <v>37831</v>
      </c>
      <c r="E40" s="311">
        <f>SUM(E41:E42)</f>
        <v>28325</v>
      </c>
      <c r="F40" s="426"/>
      <c r="G40" s="426"/>
      <c r="H40" s="426"/>
      <c r="I40" s="426"/>
      <c r="J40" s="426"/>
      <c r="K40" s="426"/>
      <c r="L40" s="426"/>
      <c r="M40" s="426"/>
      <c r="N40" s="426"/>
    </row>
    <row r="41" spans="1:14" s="249" customFormat="1" ht="19.7" customHeight="1">
      <c r="A41" s="249">
        <v>50601</v>
      </c>
      <c r="B41" s="291" t="s">
        <v>1252</v>
      </c>
      <c r="C41" s="280">
        <v>12970</v>
      </c>
      <c r="D41" s="280">
        <f>25362+7720</f>
        <v>33082</v>
      </c>
      <c r="E41" s="280">
        <f>15953+7720</f>
        <v>23673</v>
      </c>
      <c r="F41" s="427"/>
      <c r="G41" s="427"/>
      <c r="H41" s="427"/>
      <c r="I41" s="427"/>
      <c r="J41" s="427"/>
      <c r="K41" s="427"/>
      <c r="L41" s="427"/>
      <c r="M41" s="427"/>
      <c r="N41" s="427"/>
    </row>
    <row r="42" spans="1:14" s="248" customFormat="1" ht="19.7" customHeight="1">
      <c r="A42" s="248">
        <v>50602</v>
      </c>
      <c r="B42" s="291" t="s">
        <v>1253</v>
      </c>
      <c r="C42" s="280">
        <v>500</v>
      </c>
      <c r="D42" s="280">
        <v>4749</v>
      </c>
      <c r="E42" s="280">
        <v>4652</v>
      </c>
      <c r="F42" s="427"/>
      <c r="G42" s="427"/>
      <c r="H42" s="427"/>
      <c r="I42" s="427"/>
      <c r="J42" s="427"/>
      <c r="K42" s="427"/>
      <c r="L42" s="427"/>
      <c r="M42" s="427"/>
      <c r="N42" s="427"/>
    </row>
    <row r="43" spans="1:14" s="250" customFormat="1" ht="19.7" customHeight="1">
      <c r="A43" s="250">
        <v>507</v>
      </c>
      <c r="B43" s="288" t="s">
        <v>1254</v>
      </c>
      <c r="C43" s="311">
        <f>SUM(C44:C46)</f>
        <v>0</v>
      </c>
      <c r="D43" s="311">
        <f>SUM(D44:D46)</f>
        <v>5837</v>
      </c>
      <c r="E43" s="311">
        <f>SUM(E44:E46)</f>
        <v>5126</v>
      </c>
      <c r="F43" s="426"/>
      <c r="G43" s="426"/>
      <c r="H43" s="426"/>
      <c r="I43" s="426"/>
      <c r="J43" s="426"/>
      <c r="K43" s="426"/>
      <c r="L43" s="426"/>
      <c r="M43" s="426"/>
      <c r="N43" s="426"/>
    </row>
    <row r="44" spans="1:14" s="248" customFormat="1" ht="19.7" customHeight="1">
      <c r="A44" s="248">
        <v>50701</v>
      </c>
      <c r="B44" s="291" t="s">
        <v>1255</v>
      </c>
      <c r="C44" s="280"/>
      <c r="D44" s="280">
        <v>8</v>
      </c>
      <c r="E44" s="280">
        <v>8</v>
      </c>
      <c r="F44" s="427"/>
      <c r="G44" s="427"/>
      <c r="H44" s="427"/>
      <c r="I44" s="427"/>
      <c r="J44" s="427"/>
      <c r="K44" s="427"/>
      <c r="L44" s="427"/>
      <c r="M44" s="427"/>
      <c r="N44" s="427"/>
    </row>
    <row r="45" spans="1:14" s="248" customFormat="1" ht="19.7" customHeight="1">
      <c r="A45" s="248">
        <v>50702</v>
      </c>
      <c r="B45" s="291" t="s">
        <v>1256</v>
      </c>
      <c r="C45" s="280"/>
      <c r="D45" s="280">
        <v>325</v>
      </c>
      <c r="E45" s="280">
        <v>100</v>
      </c>
      <c r="F45" s="427"/>
      <c r="G45" s="427"/>
      <c r="H45" s="427"/>
      <c r="I45" s="427"/>
      <c r="J45" s="427"/>
      <c r="K45" s="427"/>
      <c r="L45" s="427"/>
      <c r="M45" s="427"/>
      <c r="N45" s="427"/>
    </row>
    <row r="46" spans="1:14" s="249" customFormat="1" ht="19.7" customHeight="1">
      <c r="A46" s="249">
        <v>50799</v>
      </c>
      <c r="B46" s="291" t="s">
        <v>1257</v>
      </c>
      <c r="C46" s="280"/>
      <c r="D46" s="280">
        <v>5504</v>
      </c>
      <c r="E46" s="280">
        <v>5018</v>
      </c>
      <c r="F46" s="427"/>
      <c r="G46" s="427"/>
      <c r="H46" s="427"/>
      <c r="I46" s="427"/>
      <c r="J46" s="427"/>
      <c r="K46" s="427"/>
      <c r="L46" s="427"/>
      <c r="M46" s="427"/>
      <c r="N46" s="427"/>
    </row>
    <row r="47" spans="1:14" s="249" customFormat="1" ht="19.7" customHeight="1">
      <c r="B47" s="288" t="s">
        <v>1258</v>
      </c>
      <c r="C47" s="311">
        <f>SUM(C48:C51)</f>
        <v>0</v>
      </c>
      <c r="D47" s="311">
        <f>SUM(D48:D51)</f>
        <v>21</v>
      </c>
      <c r="E47" s="311">
        <f>SUM(E48:E51)</f>
        <v>21</v>
      </c>
      <c r="F47" s="426"/>
      <c r="G47" s="426"/>
      <c r="H47" s="426"/>
      <c r="I47" s="426"/>
      <c r="J47" s="426"/>
      <c r="K47" s="426"/>
      <c r="L47" s="426"/>
      <c r="M47" s="426"/>
      <c r="N47" s="426"/>
    </row>
    <row r="48" spans="1:14" s="249" customFormat="1" ht="19.7" customHeight="1">
      <c r="B48" s="291" t="s">
        <v>1259</v>
      </c>
      <c r="C48" s="280"/>
      <c r="D48" s="280">
        <v>21</v>
      </c>
      <c r="E48" s="280">
        <v>21</v>
      </c>
      <c r="F48" s="427"/>
      <c r="G48" s="427"/>
      <c r="H48" s="427"/>
      <c r="I48" s="427"/>
      <c r="J48" s="427"/>
      <c r="K48" s="427"/>
      <c r="L48" s="427"/>
      <c r="M48" s="427"/>
      <c r="N48" s="427"/>
    </row>
    <row r="49" spans="1:16" s="249" customFormat="1" ht="19.7" customHeight="1">
      <c r="B49" s="291" t="s">
        <v>1260</v>
      </c>
      <c r="C49" s="280"/>
      <c r="D49" s="280"/>
      <c r="E49" s="280"/>
      <c r="F49" s="427"/>
      <c r="G49" s="427"/>
      <c r="H49" s="427"/>
      <c r="I49" s="427"/>
      <c r="J49" s="427"/>
      <c r="K49" s="427"/>
      <c r="L49" s="427"/>
      <c r="M49" s="427"/>
      <c r="N49" s="427"/>
    </row>
    <row r="50" spans="1:16" s="249" customFormat="1" ht="19.7" customHeight="1">
      <c r="B50" s="291" t="s">
        <v>1261</v>
      </c>
      <c r="C50" s="280"/>
      <c r="D50" s="280"/>
      <c r="E50" s="280"/>
      <c r="F50" s="427"/>
      <c r="G50" s="427"/>
      <c r="H50" s="427"/>
      <c r="I50" s="427"/>
      <c r="J50" s="427"/>
      <c r="K50" s="427"/>
      <c r="L50" s="427"/>
      <c r="M50" s="427"/>
      <c r="N50" s="427"/>
    </row>
    <row r="51" spans="1:16" s="249" customFormat="1" ht="19.7" customHeight="1">
      <c r="B51" s="291" t="s">
        <v>1262</v>
      </c>
      <c r="C51" s="280"/>
      <c r="D51" s="280"/>
      <c r="E51" s="280"/>
      <c r="F51" s="427"/>
      <c r="G51" s="427"/>
      <c r="H51" s="427"/>
      <c r="I51" s="427"/>
      <c r="J51" s="427"/>
      <c r="K51" s="427"/>
      <c r="L51" s="427"/>
      <c r="M51" s="427"/>
      <c r="N51" s="427"/>
    </row>
    <row r="52" spans="1:16" s="248" customFormat="1" ht="19.7" customHeight="1">
      <c r="A52" s="248">
        <v>509</v>
      </c>
      <c r="B52" s="288" t="s">
        <v>1263</v>
      </c>
      <c r="C52" s="311">
        <f>SUM(C53:C57)</f>
        <v>69265</v>
      </c>
      <c r="D52" s="311">
        <f>SUM(D53:D57)</f>
        <v>95569</v>
      </c>
      <c r="E52" s="311">
        <f>SUM(E53:E57)</f>
        <v>88324</v>
      </c>
      <c r="F52" s="426"/>
      <c r="G52" s="426"/>
      <c r="H52" s="426"/>
      <c r="I52" s="426"/>
      <c r="J52" s="426"/>
      <c r="K52" s="426"/>
      <c r="L52" s="426"/>
      <c r="M52" s="426"/>
      <c r="N52" s="426"/>
    </row>
    <row r="53" spans="1:16" s="249" customFormat="1" ht="19.7" customHeight="1">
      <c r="A53" s="249">
        <v>50901</v>
      </c>
      <c r="B53" s="291" t="s">
        <v>1264</v>
      </c>
      <c r="C53" s="280">
        <v>29754</v>
      </c>
      <c r="D53" s="280">
        <v>45934</v>
      </c>
      <c r="E53" s="280">
        <v>42593</v>
      </c>
      <c r="F53" s="427"/>
      <c r="G53" s="427"/>
      <c r="H53" s="427"/>
      <c r="I53" s="427"/>
      <c r="J53" s="427"/>
      <c r="K53" s="427"/>
      <c r="L53" s="427"/>
      <c r="M53" s="427"/>
      <c r="N53" s="427"/>
    </row>
    <row r="54" spans="1:16" s="249" customFormat="1" ht="19.7" customHeight="1">
      <c r="A54" s="249">
        <v>50902</v>
      </c>
      <c r="B54" s="291" t="s">
        <v>1265</v>
      </c>
      <c r="C54" s="280"/>
      <c r="D54" s="280">
        <v>2290</v>
      </c>
      <c r="E54" s="280">
        <v>2249</v>
      </c>
      <c r="F54" s="427"/>
      <c r="G54" s="427"/>
      <c r="H54" s="427"/>
      <c r="I54" s="427"/>
      <c r="J54" s="427"/>
      <c r="K54" s="427"/>
      <c r="L54" s="427"/>
      <c r="M54" s="427"/>
      <c r="N54" s="427"/>
    </row>
    <row r="55" spans="1:16" s="249" customFormat="1" ht="19.7" customHeight="1">
      <c r="A55" s="249">
        <v>50903</v>
      </c>
      <c r="B55" s="291" t="s">
        <v>1266</v>
      </c>
      <c r="C55" s="280">
        <v>7951</v>
      </c>
      <c r="D55" s="280">
        <v>20239</v>
      </c>
      <c r="E55" s="280">
        <v>20226</v>
      </c>
      <c r="F55" s="427"/>
      <c r="G55" s="427"/>
      <c r="H55" s="427"/>
      <c r="I55" s="427"/>
      <c r="J55" s="427"/>
      <c r="K55" s="427"/>
      <c r="L55" s="427"/>
      <c r="M55" s="427"/>
      <c r="N55" s="427"/>
    </row>
    <row r="56" spans="1:16" s="249" customFormat="1" ht="19.7" customHeight="1">
      <c r="A56" s="249">
        <v>50905</v>
      </c>
      <c r="B56" s="291" t="s">
        <v>1267</v>
      </c>
      <c r="C56" s="280">
        <v>110</v>
      </c>
      <c r="D56" s="280">
        <v>1843</v>
      </c>
      <c r="E56" s="280">
        <v>1085</v>
      </c>
      <c r="F56" s="427"/>
      <c r="G56" s="427"/>
      <c r="H56" s="427"/>
      <c r="I56" s="427"/>
      <c r="J56" s="427"/>
      <c r="K56" s="427"/>
      <c r="L56" s="427"/>
      <c r="M56" s="427"/>
      <c r="N56" s="427"/>
      <c r="P56" s="428"/>
    </row>
    <row r="57" spans="1:16" s="249" customFormat="1" ht="19.7" customHeight="1">
      <c r="A57" s="249">
        <v>50999</v>
      </c>
      <c r="B57" s="291" t="s">
        <v>1268</v>
      </c>
      <c r="C57" s="280">
        <v>31450</v>
      </c>
      <c r="D57" s="280">
        <v>25263</v>
      </c>
      <c r="E57" s="280">
        <v>22171</v>
      </c>
      <c r="F57" s="427"/>
      <c r="G57" s="427"/>
      <c r="H57" s="427"/>
      <c r="I57" s="427"/>
      <c r="J57" s="427"/>
      <c r="K57" s="427"/>
      <c r="L57" s="427"/>
      <c r="M57" s="427"/>
      <c r="N57" s="427"/>
      <c r="P57" s="428"/>
    </row>
    <row r="58" spans="1:16" s="248" customFormat="1" ht="19.7" customHeight="1">
      <c r="A58" s="248">
        <v>510</v>
      </c>
      <c r="B58" s="288" t="s">
        <v>1269</v>
      </c>
      <c r="C58" s="311">
        <f>SUM(C59:C61)</f>
        <v>5029</v>
      </c>
      <c r="D58" s="311">
        <f>SUM(D59:D61)</f>
        <v>7451</v>
      </c>
      <c r="E58" s="311">
        <f>SUM(E59:E61)</f>
        <v>7340</v>
      </c>
      <c r="F58" s="426"/>
      <c r="G58" s="426"/>
      <c r="H58" s="426"/>
      <c r="I58" s="426"/>
      <c r="J58" s="426"/>
      <c r="K58" s="426"/>
      <c r="L58" s="426"/>
      <c r="M58" s="426"/>
      <c r="N58" s="426"/>
      <c r="P58" s="429"/>
    </row>
    <row r="59" spans="1:16" s="249" customFormat="1" ht="19.7" customHeight="1">
      <c r="A59" s="249">
        <v>51002</v>
      </c>
      <c r="B59" s="291" t="s">
        <v>1270</v>
      </c>
      <c r="C59" s="280">
        <v>5029</v>
      </c>
      <c r="D59" s="280">
        <v>7451</v>
      </c>
      <c r="E59" s="280">
        <v>7340</v>
      </c>
      <c r="F59" s="427"/>
      <c r="G59" s="427"/>
      <c r="H59" s="427"/>
      <c r="I59" s="427"/>
      <c r="J59" s="427"/>
      <c r="K59" s="427"/>
      <c r="L59" s="427"/>
      <c r="M59" s="427"/>
      <c r="N59" s="427"/>
    </row>
    <row r="60" spans="1:16" s="249" customFormat="1" ht="19.7" customHeight="1">
      <c r="A60" s="249">
        <v>51003</v>
      </c>
      <c r="B60" s="291" t="s">
        <v>598</v>
      </c>
      <c r="C60" s="280"/>
      <c r="D60" s="280"/>
      <c r="E60" s="280"/>
      <c r="F60" s="427"/>
      <c r="G60" s="427"/>
      <c r="H60" s="427"/>
      <c r="I60" s="427"/>
      <c r="J60" s="427"/>
      <c r="K60" s="427"/>
      <c r="L60" s="427"/>
      <c r="M60" s="427"/>
      <c r="N60" s="427"/>
    </row>
    <row r="61" spans="1:16" s="249" customFormat="1" ht="19.7" customHeight="1">
      <c r="A61" s="249">
        <v>51004</v>
      </c>
      <c r="B61" s="291" t="s">
        <v>1271</v>
      </c>
      <c r="C61" s="280"/>
      <c r="D61" s="280"/>
      <c r="E61" s="280"/>
      <c r="F61" s="427"/>
      <c r="G61" s="427"/>
      <c r="H61" s="427"/>
      <c r="I61" s="427"/>
      <c r="J61" s="427"/>
      <c r="K61" s="427"/>
      <c r="L61" s="427"/>
      <c r="M61" s="427"/>
      <c r="N61" s="427"/>
    </row>
    <row r="62" spans="1:16" s="250" customFormat="1" ht="19.7" customHeight="1">
      <c r="A62" s="250">
        <v>511</v>
      </c>
      <c r="B62" s="288" t="s">
        <v>1272</v>
      </c>
      <c r="C62" s="311">
        <f>SUM(C63:C64)</f>
        <v>22267</v>
      </c>
      <c r="D62" s="311">
        <f>SUM(D63:D64)</f>
        <v>22997</v>
      </c>
      <c r="E62" s="311">
        <f>SUM(E63:E64)</f>
        <v>22997</v>
      </c>
      <c r="F62" s="426"/>
      <c r="G62" s="426"/>
      <c r="H62" s="426"/>
      <c r="I62" s="426"/>
      <c r="J62" s="426"/>
      <c r="K62" s="426"/>
      <c r="L62" s="426"/>
      <c r="M62" s="426"/>
      <c r="N62" s="426"/>
    </row>
    <row r="63" spans="1:16" s="249" customFormat="1" ht="19.7" customHeight="1">
      <c r="B63" s="291" t="s">
        <v>1273</v>
      </c>
      <c r="C63" s="280">
        <v>22147</v>
      </c>
      <c r="D63" s="280">
        <v>22933</v>
      </c>
      <c r="E63" s="280">
        <v>22933</v>
      </c>
      <c r="F63" s="427"/>
      <c r="G63" s="427"/>
      <c r="H63" s="427"/>
      <c r="I63" s="427"/>
      <c r="J63" s="427"/>
      <c r="K63" s="427"/>
      <c r="L63" s="427"/>
      <c r="M63" s="427"/>
      <c r="N63" s="427"/>
    </row>
    <row r="64" spans="1:16" s="249" customFormat="1" ht="19.7" customHeight="1">
      <c r="A64" s="249">
        <v>51102</v>
      </c>
      <c r="B64" s="291" t="s">
        <v>1274</v>
      </c>
      <c r="C64" s="280">
        <v>120</v>
      </c>
      <c r="D64" s="280">
        <v>64</v>
      </c>
      <c r="E64" s="280">
        <v>64</v>
      </c>
      <c r="F64" s="427"/>
      <c r="G64" s="427"/>
      <c r="H64" s="427"/>
      <c r="I64" s="427"/>
      <c r="J64" s="427"/>
      <c r="K64" s="427"/>
      <c r="L64" s="427"/>
      <c r="M64" s="427"/>
      <c r="N64" s="427"/>
    </row>
    <row r="65" spans="1:16" s="249" customFormat="1" ht="19.7" customHeight="1">
      <c r="B65" s="288" t="s">
        <v>1275</v>
      </c>
      <c r="C65" s="311">
        <f>SUM(C66:C67)</f>
        <v>4500</v>
      </c>
      <c r="D65" s="311">
        <f>SUM(D66:D67)</f>
        <v>0</v>
      </c>
      <c r="E65" s="311">
        <f>SUM(E66:E67)</f>
        <v>0</v>
      </c>
      <c r="F65" s="426"/>
      <c r="G65" s="426"/>
      <c r="H65" s="426"/>
      <c r="I65" s="426"/>
      <c r="J65" s="426"/>
      <c r="K65" s="426"/>
      <c r="L65" s="426"/>
      <c r="M65" s="426"/>
      <c r="N65" s="426"/>
    </row>
    <row r="66" spans="1:16" s="249" customFormat="1" ht="19.7" customHeight="1">
      <c r="B66" s="291" t="s">
        <v>1276</v>
      </c>
      <c r="C66" s="280">
        <v>4500</v>
      </c>
      <c r="D66" s="280"/>
      <c r="E66" s="280"/>
      <c r="F66" s="427"/>
      <c r="G66" s="427"/>
      <c r="H66" s="427"/>
      <c r="I66" s="427"/>
      <c r="J66" s="427"/>
      <c r="K66" s="427"/>
      <c r="L66" s="427"/>
      <c r="M66" s="427"/>
      <c r="N66" s="427"/>
    </row>
    <row r="67" spans="1:16" s="249" customFormat="1" ht="19.7" customHeight="1">
      <c r="B67" s="291" t="s">
        <v>1277</v>
      </c>
      <c r="C67" s="280"/>
      <c r="D67" s="280"/>
      <c r="E67" s="280"/>
      <c r="F67" s="427"/>
      <c r="G67" s="427"/>
      <c r="H67" s="427"/>
      <c r="I67" s="427"/>
      <c r="J67" s="427"/>
      <c r="K67" s="427"/>
      <c r="L67" s="427"/>
      <c r="M67" s="427"/>
      <c r="N67" s="427"/>
    </row>
    <row r="68" spans="1:16" s="250" customFormat="1" ht="19.7" customHeight="1">
      <c r="A68" s="250">
        <v>599</v>
      </c>
      <c r="B68" s="288" t="s">
        <v>1278</v>
      </c>
      <c r="C68" s="311">
        <f>SUM(C69:C72)</f>
        <v>3552</v>
      </c>
      <c r="D68" s="311">
        <f>SUM(D69:D72)</f>
        <v>10491</v>
      </c>
      <c r="E68" s="311">
        <f>SUM(E69:E72)</f>
        <v>9549</v>
      </c>
      <c r="F68" s="426"/>
      <c r="G68" s="426"/>
      <c r="H68" s="426"/>
      <c r="I68" s="426"/>
      <c r="J68" s="426"/>
      <c r="K68" s="426"/>
      <c r="L68" s="426"/>
      <c r="M68" s="426"/>
      <c r="N68" s="426"/>
    </row>
    <row r="69" spans="1:16" s="250" customFormat="1" ht="19.7" customHeight="1">
      <c r="A69" s="249">
        <v>59907</v>
      </c>
      <c r="B69" s="291" t="s">
        <v>1279</v>
      </c>
      <c r="C69" s="280"/>
      <c r="D69" s="280"/>
      <c r="E69" s="280"/>
      <c r="F69" s="427"/>
      <c r="G69" s="427"/>
      <c r="H69" s="427"/>
      <c r="I69" s="427"/>
      <c r="J69" s="427"/>
      <c r="K69" s="427"/>
      <c r="L69" s="427"/>
      <c r="M69" s="427"/>
      <c r="N69" s="427"/>
    </row>
    <row r="70" spans="1:16" s="250" customFormat="1" ht="19.7" customHeight="1">
      <c r="A70" s="249">
        <v>59906</v>
      </c>
      <c r="B70" s="291" t="s">
        <v>1280</v>
      </c>
      <c r="C70" s="280"/>
      <c r="D70" s="280"/>
      <c r="E70" s="280"/>
      <c r="F70" s="427"/>
      <c r="G70" s="427"/>
      <c r="H70" s="427"/>
      <c r="I70" s="427"/>
      <c r="J70" s="427"/>
      <c r="K70" s="427"/>
      <c r="L70" s="427"/>
      <c r="M70" s="427"/>
      <c r="N70" s="427"/>
    </row>
    <row r="71" spans="1:16" s="250" customFormat="1" ht="23.1" customHeight="1">
      <c r="A71" s="249">
        <v>59908</v>
      </c>
      <c r="B71" s="297" t="s">
        <v>1281</v>
      </c>
      <c r="C71" s="280"/>
      <c r="D71" s="280"/>
      <c r="E71" s="280"/>
      <c r="F71" s="427"/>
      <c r="G71" s="427"/>
      <c r="H71" s="427"/>
      <c r="I71" s="427"/>
      <c r="J71" s="427"/>
      <c r="K71" s="427"/>
      <c r="L71" s="427"/>
      <c r="M71" s="427"/>
      <c r="N71" s="427"/>
    </row>
    <row r="72" spans="1:16" s="249" customFormat="1" ht="23.1" customHeight="1">
      <c r="A72" s="249">
        <v>59999</v>
      </c>
      <c r="B72" s="291" t="s">
        <v>1060</v>
      </c>
      <c r="C72" s="280">
        <v>3552</v>
      </c>
      <c r="D72" s="280">
        <v>10491</v>
      </c>
      <c r="E72" s="280">
        <v>9549</v>
      </c>
      <c r="F72" s="427"/>
      <c r="G72" s="427"/>
      <c r="H72" s="427"/>
      <c r="I72" s="427"/>
      <c r="J72" s="427"/>
      <c r="K72" s="427"/>
      <c r="L72" s="427"/>
      <c r="M72" s="427"/>
      <c r="N72" s="427"/>
    </row>
    <row r="73" spans="1:16" s="248" customFormat="1" ht="23.1" customHeight="1">
      <c r="A73" s="257"/>
      <c r="B73" s="298" t="s">
        <v>1282</v>
      </c>
      <c r="C73" s="311">
        <f>C5+C10+C21+C29+C36+C43+C52+C58+C62+C68+C40+C47+C65</f>
        <v>397301</v>
      </c>
      <c r="D73" s="311">
        <f>D5+D10+D21+D29+D36+D43+D52+D58+D62+D68+D40+D47+D65</f>
        <v>577960</v>
      </c>
      <c r="E73" s="311">
        <f>E5+E10+E21+E29+E36+E43+E52+E58+E62+E68+E40+E47+E65</f>
        <v>531348</v>
      </c>
      <c r="F73" s="426"/>
      <c r="G73" s="426"/>
      <c r="H73" s="426"/>
      <c r="I73" s="426"/>
      <c r="J73" s="426"/>
      <c r="K73" s="426"/>
      <c r="L73" s="426"/>
      <c r="M73" s="426"/>
      <c r="N73" s="426"/>
      <c r="P73" s="252"/>
    </row>
    <row r="75" spans="1:16">
      <c r="D75" s="300"/>
    </row>
    <row r="77" spans="1:16">
      <c r="D77" s="300"/>
    </row>
    <row r="78" spans="1:16"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</row>
    <row r="79" spans="1:16">
      <c r="E79" s="300"/>
      <c r="F79" s="300"/>
      <c r="G79" s="300"/>
      <c r="H79" s="300"/>
      <c r="I79" s="300"/>
      <c r="J79" s="300"/>
      <c r="K79" s="300"/>
      <c r="L79" s="300"/>
      <c r="M79" s="300"/>
      <c r="N79" s="300"/>
    </row>
    <row r="83" spans="4:14"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</row>
  </sheetData>
  <mergeCells count="1">
    <mergeCell ref="B2:E2"/>
  </mergeCells>
  <phoneticPr fontId="61" type="noConversion"/>
  <printOptions horizontalCentered="1"/>
  <pageMargins left="0.82677165354330695" right="0.70866141732283505" top="0.98425196850393704" bottom="0.98425196850393704" header="0.511811023622047" footer="0.70866141732283505"/>
  <pageSetup paperSize="9" scale="95" orientation="portrait" useFirstPageNumber="1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76"/>
  <sheetViews>
    <sheetView showZeros="0" topLeftCell="B13" workbookViewId="0">
      <selection activeCell="B1" sqref="B1"/>
    </sheetView>
  </sheetViews>
  <sheetFormatPr defaultColWidth="35" defaultRowHeight="14.25"/>
  <cols>
    <col min="1" max="1" width="11.875" style="251" hidden="1" customWidth="1"/>
    <col min="2" max="2" width="36.375" style="252" customWidth="1"/>
    <col min="3" max="5" width="14.875" style="252" customWidth="1"/>
    <col min="6" max="66" width="11.125" style="252" customWidth="1"/>
    <col min="67" max="16384" width="35" style="252"/>
  </cols>
  <sheetData>
    <row r="1" spans="1:5" s="248" customFormat="1" ht="27" customHeight="1">
      <c r="A1" s="253"/>
      <c r="B1" s="159" t="s">
        <v>1283</v>
      </c>
      <c r="C1" s="159"/>
      <c r="D1" s="159"/>
      <c r="E1" s="159"/>
    </row>
    <row r="2" spans="1:5" s="248" customFormat="1" ht="27" customHeight="1">
      <c r="A2" s="254"/>
      <c r="B2" s="504" t="s">
        <v>1284</v>
      </c>
      <c r="C2" s="504"/>
      <c r="D2" s="504"/>
      <c r="E2" s="504"/>
    </row>
    <row r="3" spans="1:5" s="248" customFormat="1" ht="19.899999999999999" customHeight="1">
      <c r="B3" s="255"/>
      <c r="C3" s="255"/>
      <c r="D3" s="255"/>
      <c r="E3" s="256" t="s">
        <v>1219</v>
      </c>
    </row>
    <row r="4" spans="1:5" s="248" customFormat="1" ht="20.100000000000001" customHeight="1">
      <c r="A4" s="257"/>
      <c r="B4" s="285" t="s">
        <v>93</v>
      </c>
      <c r="C4" s="285" t="s">
        <v>1220</v>
      </c>
      <c r="D4" s="285" t="s">
        <v>1221</v>
      </c>
      <c r="E4" s="423" t="s">
        <v>96</v>
      </c>
    </row>
    <row r="5" spans="1:5" s="248" customFormat="1" ht="20.100000000000001" customHeight="1">
      <c r="A5" s="287">
        <v>501</v>
      </c>
      <c r="B5" s="288" t="s">
        <v>1222</v>
      </c>
      <c r="C5" s="311">
        <f>SUM(C6:C9)</f>
        <v>53035</v>
      </c>
      <c r="D5" s="311">
        <f>SUM(D6:D9)</f>
        <v>52372</v>
      </c>
      <c r="E5" s="311">
        <f>SUM(E6:E9)</f>
        <v>52372</v>
      </c>
    </row>
    <row r="6" spans="1:5" s="249" customFormat="1" ht="20.100000000000001" customHeight="1">
      <c r="A6" s="290">
        <v>50101</v>
      </c>
      <c r="B6" s="291" t="s">
        <v>1223</v>
      </c>
      <c r="C6" s="280">
        <v>35027</v>
      </c>
      <c r="D6" s="280">
        <v>34846</v>
      </c>
      <c r="E6" s="280">
        <v>34846</v>
      </c>
    </row>
    <row r="7" spans="1:5" s="249" customFormat="1" ht="20.100000000000001" customHeight="1">
      <c r="A7" s="290">
        <v>50102</v>
      </c>
      <c r="B7" s="291" t="s">
        <v>1224</v>
      </c>
      <c r="C7" s="280">
        <v>8953</v>
      </c>
      <c r="D7" s="280">
        <v>8516</v>
      </c>
      <c r="E7" s="280">
        <v>8516</v>
      </c>
    </row>
    <row r="8" spans="1:5" s="249" customFormat="1" ht="20.100000000000001" customHeight="1">
      <c r="A8" s="290">
        <v>50103</v>
      </c>
      <c r="B8" s="291" t="s">
        <v>1225</v>
      </c>
      <c r="C8" s="280">
        <v>3875</v>
      </c>
      <c r="D8" s="280">
        <v>3788</v>
      </c>
      <c r="E8" s="280">
        <v>3788</v>
      </c>
    </row>
    <row r="9" spans="1:5" s="249" customFormat="1" ht="20.100000000000001" customHeight="1">
      <c r="A9" s="258">
        <v>50199</v>
      </c>
      <c r="B9" s="291" t="s">
        <v>1226</v>
      </c>
      <c r="C9" s="280">
        <v>5180</v>
      </c>
      <c r="D9" s="280">
        <v>5222</v>
      </c>
      <c r="E9" s="280">
        <v>5222</v>
      </c>
    </row>
    <row r="10" spans="1:5" s="248" customFormat="1" ht="20.100000000000001" customHeight="1">
      <c r="A10" s="257">
        <v>502</v>
      </c>
      <c r="B10" s="288" t="s">
        <v>1227</v>
      </c>
      <c r="C10" s="311">
        <f>SUM(C11:C20)</f>
        <v>16876</v>
      </c>
      <c r="D10" s="311">
        <f>SUM(D11:D20)</f>
        <v>18332</v>
      </c>
      <c r="E10" s="311">
        <f>SUM(E11:E20)</f>
        <v>17644</v>
      </c>
    </row>
    <row r="11" spans="1:5" s="249" customFormat="1" ht="20.100000000000001" customHeight="1">
      <c r="A11" s="258">
        <v>50201</v>
      </c>
      <c r="B11" s="291" t="s">
        <v>1228</v>
      </c>
      <c r="C11" s="280">
        <v>11240</v>
      </c>
      <c r="D11" s="280">
        <v>11680</v>
      </c>
      <c r="E11" s="280">
        <v>11352</v>
      </c>
    </row>
    <row r="12" spans="1:5" s="249" customFormat="1" ht="20.100000000000001" customHeight="1">
      <c r="A12" s="258">
        <v>50202</v>
      </c>
      <c r="B12" s="291" t="s">
        <v>1229</v>
      </c>
      <c r="C12" s="280">
        <v>300</v>
      </c>
      <c r="D12" s="280">
        <v>370</v>
      </c>
      <c r="E12" s="280">
        <v>299</v>
      </c>
    </row>
    <row r="13" spans="1:5" s="249" customFormat="1" ht="20.100000000000001" customHeight="1">
      <c r="A13" s="258">
        <v>50203</v>
      </c>
      <c r="B13" s="291" t="s">
        <v>1230</v>
      </c>
      <c r="C13" s="280">
        <v>420</v>
      </c>
      <c r="D13" s="280">
        <v>472</v>
      </c>
      <c r="E13" s="280">
        <v>369</v>
      </c>
    </row>
    <row r="14" spans="1:5" s="249" customFormat="1" ht="20.100000000000001" customHeight="1">
      <c r="A14" s="258">
        <v>50204</v>
      </c>
      <c r="B14" s="291" t="s">
        <v>1231</v>
      </c>
      <c r="C14" s="280">
        <v>130</v>
      </c>
      <c r="D14" s="280">
        <v>98</v>
      </c>
      <c r="E14" s="280">
        <v>98</v>
      </c>
    </row>
    <row r="15" spans="1:5" s="249" customFormat="1" ht="20.100000000000001" customHeight="1">
      <c r="A15" s="258">
        <v>50205</v>
      </c>
      <c r="B15" s="291" t="s">
        <v>1232</v>
      </c>
      <c r="C15" s="280">
        <v>910</v>
      </c>
      <c r="D15" s="280">
        <v>1020</v>
      </c>
      <c r="E15" s="280">
        <v>985</v>
      </c>
    </row>
    <row r="16" spans="1:5" s="249" customFormat="1" ht="20.100000000000001" customHeight="1">
      <c r="A16" s="258">
        <v>50206</v>
      </c>
      <c r="B16" s="291" t="s">
        <v>1233</v>
      </c>
      <c r="C16" s="280">
        <v>157</v>
      </c>
      <c r="D16" s="280">
        <v>104</v>
      </c>
      <c r="E16" s="280">
        <v>104</v>
      </c>
    </row>
    <row r="17" spans="1:5" s="249" customFormat="1" ht="20.100000000000001" customHeight="1">
      <c r="A17" s="258">
        <v>50207</v>
      </c>
      <c r="B17" s="291" t="s">
        <v>1234</v>
      </c>
      <c r="C17" s="280">
        <v>12</v>
      </c>
      <c r="D17" s="280">
        <v>1</v>
      </c>
      <c r="E17" s="280">
        <v>1</v>
      </c>
    </row>
    <row r="18" spans="1:5" s="249" customFormat="1" ht="20.100000000000001" customHeight="1">
      <c r="A18" s="258">
        <v>50208</v>
      </c>
      <c r="B18" s="291" t="s">
        <v>1235</v>
      </c>
      <c r="C18" s="280">
        <v>1012</v>
      </c>
      <c r="D18" s="280">
        <v>577</v>
      </c>
      <c r="E18" s="280">
        <v>576</v>
      </c>
    </row>
    <row r="19" spans="1:5" s="249" customFormat="1" ht="20.100000000000001" customHeight="1">
      <c r="A19" s="258">
        <v>50209</v>
      </c>
      <c r="B19" s="291" t="s">
        <v>1236</v>
      </c>
      <c r="C19" s="280">
        <v>580</v>
      </c>
      <c r="D19" s="280">
        <v>463</v>
      </c>
      <c r="E19" s="280">
        <v>350</v>
      </c>
    </row>
    <row r="20" spans="1:5" s="249" customFormat="1" ht="20.100000000000001" customHeight="1">
      <c r="A20" s="258">
        <v>50299</v>
      </c>
      <c r="B20" s="291" t="s">
        <v>1237</v>
      </c>
      <c r="C20" s="280">
        <v>2115</v>
      </c>
      <c r="D20" s="280">
        <v>3547</v>
      </c>
      <c r="E20" s="280">
        <v>3510</v>
      </c>
    </row>
    <row r="21" spans="1:5" s="250" customFormat="1" ht="20.100000000000001" customHeight="1">
      <c r="A21" s="266">
        <v>503</v>
      </c>
      <c r="B21" s="288" t="s">
        <v>1238</v>
      </c>
      <c r="C21" s="311">
        <f>SUM(C22:C28)</f>
        <v>0</v>
      </c>
      <c r="D21" s="311">
        <f>SUM(D22:D28)</f>
        <v>0</v>
      </c>
      <c r="E21" s="311">
        <f>SUM(E22:E28)</f>
        <v>0</v>
      </c>
    </row>
    <row r="22" spans="1:5" s="249" customFormat="1" ht="20.100000000000001" customHeight="1">
      <c r="A22" s="258">
        <v>50301</v>
      </c>
      <c r="B22" s="291" t="s">
        <v>1239</v>
      </c>
      <c r="C22" s="280"/>
      <c r="D22" s="280"/>
      <c r="E22" s="280"/>
    </row>
    <row r="23" spans="1:5" s="249" customFormat="1" ht="20.100000000000001" customHeight="1">
      <c r="A23" s="258">
        <v>50302</v>
      </c>
      <c r="B23" s="291" t="s">
        <v>1240</v>
      </c>
      <c r="C23" s="280"/>
      <c r="D23" s="280"/>
      <c r="E23" s="280"/>
    </row>
    <row r="24" spans="1:5" s="249" customFormat="1" ht="20.100000000000001" customHeight="1">
      <c r="A24" s="258">
        <v>50303</v>
      </c>
      <c r="B24" s="291" t="s">
        <v>1241</v>
      </c>
      <c r="C24" s="280"/>
      <c r="D24" s="280"/>
      <c r="E24" s="280"/>
    </row>
    <row r="25" spans="1:5" s="249" customFormat="1" ht="20.100000000000001" customHeight="1">
      <c r="A25" s="258">
        <v>50305</v>
      </c>
      <c r="B25" s="291" t="s">
        <v>1242</v>
      </c>
      <c r="C25" s="280"/>
      <c r="D25" s="280"/>
      <c r="E25" s="280"/>
    </row>
    <row r="26" spans="1:5" s="249" customFormat="1" ht="20.100000000000001" customHeight="1">
      <c r="A26" s="258">
        <v>50306</v>
      </c>
      <c r="B26" s="291" t="s">
        <v>1243</v>
      </c>
      <c r="C26" s="280"/>
      <c r="D26" s="280"/>
      <c r="E26" s="280"/>
    </row>
    <row r="27" spans="1:5" s="249" customFormat="1" ht="20.100000000000001" customHeight="1">
      <c r="A27" s="258">
        <v>50307</v>
      </c>
      <c r="B27" s="291" t="s">
        <v>1244</v>
      </c>
      <c r="C27" s="280"/>
      <c r="D27" s="280"/>
      <c r="E27" s="280"/>
    </row>
    <row r="28" spans="1:5" s="249" customFormat="1" ht="20.100000000000001" customHeight="1">
      <c r="A28" s="258">
        <v>50399</v>
      </c>
      <c r="B28" s="291" t="s">
        <v>1245</v>
      </c>
      <c r="C28" s="280"/>
      <c r="D28" s="280"/>
      <c r="E28" s="280"/>
    </row>
    <row r="29" spans="1:5" s="250" customFormat="1" ht="19.7" customHeight="1">
      <c r="A29" s="250">
        <v>504</v>
      </c>
      <c r="B29" s="288" t="s">
        <v>1246</v>
      </c>
      <c r="C29" s="311">
        <f>SUM(C30:C35)</f>
        <v>0</v>
      </c>
      <c r="D29" s="311">
        <f>SUM(D30:D35)</f>
        <v>0</v>
      </c>
      <c r="E29" s="311">
        <f>SUM(E30:E35)</f>
        <v>0</v>
      </c>
    </row>
    <row r="30" spans="1:5" s="248" customFormat="1" ht="19.7" customHeight="1">
      <c r="A30" s="248">
        <v>50401</v>
      </c>
      <c r="B30" s="291" t="s">
        <v>1239</v>
      </c>
      <c r="C30" s="280"/>
      <c r="D30" s="280"/>
      <c r="E30" s="280"/>
    </row>
    <row r="31" spans="1:5" s="249" customFormat="1" ht="19.7" customHeight="1">
      <c r="A31" s="249">
        <v>50402</v>
      </c>
      <c r="B31" s="291" t="s">
        <v>1240</v>
      </c>
      <c r="C31" s="280"/>
      <c r="D31" s="280"/>
      <c r="E31" s="280"/>
    </row>
    <row r="32" spans="1:5" s="249" customFormat="1" ht="19.7" customHeight="1">
      <c r="B32" s="291" t="s">
        <v>1241</v>
      </c>
      <c r="C32" s="280"/>
      <c r="D32" s="280"/>
      <c r="E32" s="280"/>
    </row>
    <row r="33" spans="1:5" s="248" customFormat="1" ht="19.7" customHeight="1">
      <c r="A33" s="248">
        <v>50403</v>
      </c>
      <c r="B33" s="291" t="s">
        <v>1243</v>
      </c>
      <c r="C33" s="280"/>
      <c r="D33" s="280"/>
      <c r="E33" s="280"/>
    </row>
    <row r="34" spans="1:5" s="248" customFormat="1" ht="19.7" customHeight="1">
      <c r="A34" s="248">
        <v>50405</v>
      </c>
      <c r="B34" s="291" t="s">
        <v>1244</v>
      </c>
      <c r="C34" s="280"/>
      <c r="D34" s="280"/>
      <c r="E34" s="280"/>
    </row>
    <row r="35" spans="1:5" s="248" customFormat="1" ht="19.7" customHeight="1">
      <c r="A35" s="248">
        <v>50499</v>
      </c>
      <c r="B35" s="291" t="s">
        <v>1245</v>
      </c>
      <c r="C35" s="280"/>
      <c r="D35" s="280"/>
      <c r="E35" s="280"/>
    </row>
    <row r="36" spans="1:5" s="248" customFormat="1" ht="19.7" customHeight="1">
      <c r="A36" s="248">
        <v>505</v>
      </c>
      <c r="B36" s="288" t="s">
        <v>1247</v>
      </c>
      <c r="C36" s="311">
        <f>SUM(C37:C39)</f>
        <v>126218</v>
      </c>
      <c r="D36" s="311">
        <f>SUM(D37:D39)</f>
        <v>126612</v>
      </c>
      <c r="E36" s="311">
        <f>SUM(E37:E39)</f>
        <v>126438</v>
      </c>
    </row>
    <row r="37" spans="1:5" s="249" customFormat="1" ht="19.7" customHeight="1">
      <c r="A37" s="249">
        <v>50501</v>
      </c>
      <c r="B37" s="291" t="s">
        <v>1248</v>
      </c>
      <c r="C37" s="280">
        <v>117465</v>
      </c>
      <c r="D37" s="280">
        <v>117553</v>
      </c>
      <c r="E37" s="280">
        <v>117486</v>
      </c>
    </row>
    <row r="38" spans="1:5" s="249" customFormat="1" ht="19.7" customHeight="1">
      <c r="A38" s="249">
        <v>50502</v>
      </c>
      <c r="B38" s="291" t="s">
        <v>1249</v>
      </c>
      <c r="C38" s="280">
        <v>8753</v>
      </c>
      <c r="D38" s="280">
        <v>9059</v>
      </c>
      <c r="E38" s="280">
        <v>8952</v>
      </c>
    </row>
    <row r="39" spans="1:5" s="249" customFormat="1" ht="19.7" customHeight="1">
      <c r="A39" s="249">
        <v>50599</v>
      </c>
      <c r="B39" s="291" t="s">
        <v>1250</v>
      </c>
      <c r="C39" s="280">
        <v>0</v>
      </c>
      <c r="D39" s="280"/>
      <c r="E39" s="280"/>
    </row>
    <row r="40" spans="1:5" s="250" customFormat="1" ht="19.7" customHeight="1">
      <c r="A40" s="250">
        <v>506</v>
      </c>
      <c r="B40" s="288" t="s">
        <v>1251</v>
      </c>
      <c r="C40" s="311">
        <f>SUM(C41:C42)</f>
        <v>0</v>
      </c>
      <c r="D40" s="311">
        <f>SUM(D41:D42)</f>
        <v>0</v>
      </c>
      <c r="E40" s="311">
        <f>SUM(E41:E42)</f>
        <v>0</v>
      </c>
    </row>
    <row r="41" spans="1:5" s="249" customFormat="1" ht="19.7" customHeight="1">
      <c r="A41" s="249">
        <v>50601</v>
      </c>
      <c r="B41" s="291" t="s">
        <v>1252</v>
      </c>
      <c r="C41" s="280"/>
      <c r="D41" s="280"/>
      <c r="E41" s="280"/>
    </row>
    <row r="42" spans="1:5" s="248" customFormat="1" ht="19.7" customHeight="1">
      <c r="A42" s="248">
        <v>50602</v>
      </c>
      <c r="B42" s="291" t="s">
        <v>1253</v>
      </c>
      <c r="C42" s="280"/>
      <c r="D42" s="280"/>
      <c r="E42" s="280"/>
    </row>
    <row r="43" spans="1:5" s="250" customFormat="1" ht="19.7" customHeight="1">
      <c r="A43" s="250">
        <v>507</v>
      </c>
      <c r="B43" s="288" t="s">
        <v>1254</v>
      </c>
      <c r="C43" s="311">
        <f>SUM(C44:C46)</f>
        <v>0</v>
      </c>
      <c r="D43" s="311">
        <f>SUM(D44:D46)</f>
        <v>0</v>
      </c>
      <c r="E43" s="311">
        <f>SUM(E44:E46)</f>
        <v>0</v>
      </c>
    </row>
    <row r="44" spans="1:5" s="248" customFormat="1" ht="19.7" customHeight="1">
      <c r="A44" s="248">
        <v>50701</v>
      </c>
      <c r="B44" s="291" t="s">
        <v>1255</v>
      </c>
      <c r="C44" s="280"/>
      <c r="D44" s="280"/>
      <c r="E44" s="280"/>
    </row>
    <row r="45" spans="1:5" s="248" customFormat="1" ht="19.7" customHeight="1">
      <c r="A45" s="248">
        <v>50702</v>
      </c>
      <c r="B45" s="291" t="s">
        <v>1256</v>
      </c>
      <c r="C45" s="280"/>
      <c r="D45" s="280"/>
      <c r="E45" s="280"/>
    </row>
    <row r="46" spans="1:5" s="249" customFormat="1" ht="19.7" customHeight="1">
      <c r="A46" s="249">
        <v>50799</v>
      </c>
      <c r="B46" s="291" t="s">
        <v>1257</v>
      </c>
      <c r="C46" s="280"/>
      <c r="D46" s="280"/>
      <c r="E46" s="280"/>
    </row>
    <row r="47" spans="1:5" s="249" customFormat="1" ht="19.7" customHeight="1">
      <c r="B47" s="288" t="s">
        <v>1258</v>
      </c>
      <c r="C47" s="311">
        <f>SUM(C48:C51)</f>
        <v>0</v>
      </c>
      <c r="D47" s="311">
        <f>SUM(D48:D51)</f>
        <v>0</v>
      </c>
      <c r="E47" s="311">
        <f>SUM(E48:E51)</f>
        <v>0</v>
      </c>
    </row>
    <row r="48" spans="1:5" s="249" customFormat="1" ht="19.7" customHeight="1">
      <c r="B48" s="291" t="s">
        <v>1259</v>
      </c>
      <c r="C48" s="280"/>
      <c r="D48" s="280"/>
      <c r="E48" s="280"/>
    </row>
    <row r="49" spans="1:5" s="249" customFormat="1" ht="19.7" customHeight="1">
      <c r="B49" s="291" t="s">
        <v>1260</v>
      </c>
      <c r="C49" s="280"/>
      <c r="D49" s="280"/>
      <c r="E49" s="280"/>
    </row>
    <row r="50" spans="1:5" s="249" customFormat="1" ht="19.7" customHeight="1">
      <c r="B50" s="291" t="s">
        <v>1261</v>
      </c>
      <c r="C50" s="280"/>
      <c r="D50" s="280"/>
      <c r="E50" s="280"/>
    </row>
    <row r="51" spans="1:5" s="249" customFormat="1" ht="19.7" customHeight="1">
      <c r="B51" s="291" t="s">
        <v>1262</v>
      </c>
      <c r="C51" s="280"/>
      <c r="D51" s="280"/>
      <c r="E51" s="280"/>
    </row>
    <row r="52" spans="1:5" s="248" customFormat="1" ht="19.7" customHeight="1">
      <c r="A52" s="248">
        <v>509</v>
      </c>
      <c r="B52" s="288" t="s">
        <v>1263</v>
      </c>
      <c r="C52" s="311">
        <f>SUM(C53:C57)</f>
        <v>69265</v>
      </c>
      <c r="D52" s="311">
        <f>SUM(D53:D57)</f>
        <v>79712</v>
      </c>
      <c r="E52" s="311">
        <f>SUM(E53:E57)</f>
        <v>79279</v>
      </c>
    </row>
    <row r="53" spans="1:5" s="249" customFormat="1" ht="19.7" customHeight="1">
      <c r="A53" s="249">
        <v>50901</v>
      </c>
      <c r="B53" s="291" t="s">
        <v>1264</v>
      </c>
      <c r="C53" s="280">
        <v>29754</v>
      </c>
      <c r="D53" s="280">
        <v>45934</v>
      </c>
      <c r="E53" s="280">
        <v>45593</v>
      </c>
    </row>
    <row r="54" spans="1:5" s="249" customFormat="1" ht="19.7" customHeight="1">
      <c r="A54" s="249">
        <v>50902</v>
      </c>
      <c r="B54" s="291" t="s">
        <v>1265</v>
      </c>
      <c r="C54" s="280"/>
      <c r="D54" s="280"/>
      <c r="E54" s="280"/>
    </row>
    <row r="55" spans="1:5" s="249" customFormat="1" ht="19.7" customHeight="1">
      <c r="A55" s="249">
        <v>50903</v>
      </c>
      <c r="B55" s="291" t="s">
        <v>1266</v>
      </c>
      <c r="C55" s="280">
        <v>7951</v>
      </c>
      <c r="D55" s="280">
        <v>8430</v>
      </c>
      <c r="E55" s="280">
        <v>8430</v>
      </c>
    </row>
    <row r="56" spans="1:5" s="249" customFormat="1" ht="19.7" customHeight="1">
      <c r="A56" s="249">
        <v>50905</v>
      </c>
      <c r="B56" s="291" t="s">
        <v>1267</v>
      </c>
      <c r="C56" s="280">
        <v>110</v>
      </c>
      <c r="D56" s="280">
        <v>1085</v>
      </c>
      <c r="E56" s="280">
        <v>1085</v>
      </c>
    </row>
    <row r="57" spans="1:5" s="249" customFormat="1" ht="19.7" customHeight="1">
      <c r="A57" s="249">
        <v>50999</v>
      </c>
      <c r="B57" s="291" t="s">
        <v>1268</v>
      </c>
      <c r="C57" s="280">
        <v>31450</v>
      </c>
      <c r="D57" s="280">
        <v>24263</v>
      </c>
      <c r="E57" s="280">
        <v>24171</v>
      </c>
    </row>
    <row r="58" spans="1:5" s="248" customFormat="1" ht="19.7" customHeight="1">
      <c r="A58" s="248">
        <v>510</v>
      </c>
      <c r="B58" s="288" t="s">
        <v>1269</v>
      </c>
      <c r="C58" s="311">
        <f>SUM(C59:C61)</f>
        <v>0</v>
      </c>
      <c r="D58" s="311">
        <f>SUM(D59:D61)</f>
        <v>0</v>
      </c>
      <c r="E58" s="311">
        <f>SUM(E59:E61)</f>
        <v>0</v>
      </c>
    </row>
    <row r="59" spans="1:5" s="249" customFormat="1" ht="19.7" customHeight="1">
      <c r="A59" s="249">
        <v>51002</v>
      </c>
      <c r="B59" s="291" t="s">
        <v>1270</v>
      </c>
      <c r="C59" s="280"/>
      <c r="D59" s="280"/>
      <c r="E59" s="280"/>
    </row>
    <row r="60" spans="1:5" s="249" customFormat="1" ht="19.7" customHeight="1">
      <c r="A60" s="249">
        <v>51003</v>
      </c>
      <c r="B60" s="291" t="s">
        <v>598</v>
      </c>
      <c r="C60" s="280"/>
      <c r="D60" s="280"/>
      <c r="E60" s="280"/>
    </row>
    <row r="61" spans="1:5" s="249" customFormat="1" ht="19.7" customHeight="1">
      <c r="A61" s="249">
        <v>51004</v>
      </c>
      <c r="B61" s="291" t="s">
        <v>1271</v>
      </c>
      <c r="C61" s="280"/>
      <c r="D61" s="280"/>
      <c r="E61" s="280"/>
    </row>
    <row r="62" spans="1:5" s="250" customFormat="1" ht="19.7" customHeight="1">
      <c r="A62" s="250">
        <v>511</v>
      </c>
      <c r="B62" s="288" t="s">
        <v>1272</v>
      </c>
      <c r="C62" s="311">
        <f>SUM(C63:C64)</f>
        <v>0</v>
      </c>
      <c r="D62" s="311">
        <f>SUM(D63:D64)</f>
        <v>0</v>
      </c>
      <c r="E62" s="311">
        <f>SUM(E63:E64)</f>
        <v>0</v>
      </c>
    </row>
    <row r="63" spans="1:5" s="249" customFormat="1" ht="19.7" customHeight="1">
      <c r="B63" s="291" t="s">
        <v>1273</v>
      </c>
      <c r="C63" s="280"/>
      <c r="D63" s="280"/>
      <c r="E63" s="280"/>
    </row>
    <row r="64" spans="1:5" s="249" customFormat="1" ht="19.7" customHeight="1">
      <c r="A64" s="249">
        <v>51102</v>
      </c>
      <c r="B64" s="291" t="s">
        <v>1274</v>
      </c>
      <c r="C64" s="280"/>
      <c r="D64" s="280"/>
      <c r="E64" s="280"/>
    </row>
    <row r="65" spans="1:5" s="249" customFormat="1" ht="19.7" customHeight="1">
      <c r="B65" s="288" t="s">
        <v>1275</v>
      </c>
      <c r="C65" s="311">
        <f>SUM(C66:C67)</f>
        <v>0</v>
      </c>
      <c r="D65" s="311">
        <f>SUM(D66:D67)</f>
        <v>0</v>
      </c>
      <c r="E65" s="311">
        <f>SUM(E66:E67)</f>
        <v>0</v>
      </c>
    </row>
    <row r="66" spans="1:5" s="249" customFormat="1" ht="19.7" customHeight="1">
      <c r="B66" s="291" t="s">
        <v>1276</v>
      </c>
      <c r="C66" s="280"/>
      <c r="D66" s="280"/>
      <c r="E66" s="280"/>
    </row>
    <row r="67" spans="1:5" s="249" customFormat="1" ht="19.7" customHeight="1">
      <c r="B67" s="291" t="s">
        <v>1277</v>
      </c>
      <c r="C67" s="280"/>
      <c r="D67" s="280"/>
      <c r="E67" s="280"/>
    </row>
    <row r="68" spans="1:5" s="250" customFormat="1" ht="19.7" customHeight="1">
      <c r="A68" s="250">
        <v>599</v>
      </c>
      <c r="B68" s="288" t="s">
        <v>1278</v>
      </c>
      <c r="C68" s="311">
        <f>SUM(C69:C72)</f>
        <v>0</v>
      </c>
      <c r="D68" s="311">
        <f>SUM(D69:D72)</f>
        <v>0</v>
      </c>
      <c r="E68" s="311">
        <f>SUM(E69:E72)</f>
        <v>0</v>
      </c>
    </row>
    <row r="69" spans="1:5" s="250" customFormat="1" ht="19.7" customHeight="1">
      <c r="A69" s="249">
        <v>59907</v>
      </c>
      <c r="B69" s="291" t="s">
        <v>1279</v>
      </c>
      <c r="C69" s="280"/>
      <c r="D69" s="280"/>
      <c r="E69" s="280"/>
    </row>
    <row r="70" spans="1:5" s="250" customFormat="1" ht="19.7" customHeight="1">
      <c r="A70" s="249">
        <v>59906</v>
      </c>
      <c r="B70" s="291" t="s">
        <v>1280</v>
      </c>
      <c r="C70" s="280"/>
      <c r="D70" s="280"/>
      <c r="E70" s="280"/>
    </row>
    <row r="71" spans="1:5" s="250" customFormat="1" ht="23.1" customHeight="1">
      <c r="A71" s="249">
        <v>59908</v>
      </c>
      <c r="B71" s="297" t="s">
        <v>1281</v>
      </c>
      <c r="C71" s="280"/>
      <c r="D71" s="280"/>
      <c r="E71" s="280"/>
    </row>
    <row r="72" spans="1:5" s="249" customFormat="1" ht="23.1" customHeight="1">
      <c r="A72" s="249">
        <v>59999</v>
      </c>
      <c r="B72" s="291" t="s">
        <v>1060</v>
      </c>
      <c r="C72" s="280"/>
      <c r="D72" s="280"/>
      <c r="E72" s="280"/>
    </row>
    <row r="73" spans="1:5" s="248" customFormat="1" ht="23.1" customHeight="1">
      <c r="A73" s="257"/>
      <c r="B73" s="298" t="s">
        <v>1282</v>
      </c>
      <c r="C73" s="311">
        <f>C5+C10+C21+C29+C36+C43+C52+C58+C62+C68+C40+C47+C65</f>
        <v>265394</v>
      </c>
      <c r="D73" s="311">
        <f>D5+D10+D21+D29+D36+D43+D52+D58+D62+D68+D40+D47+D65</f>
        <v>277028</v>
      </c>
      <c r="E73" s="311">
        <f>E5+E10+E21+E29+E36+E43+E52+E58+E62+E68+E40+E47+E65</f>
        <v>275733</v>
      </c>
    </row>
    <row r="76" spans="1:5">
      <c r="E76" s="300"/>
    </row>
  </sheetData>
  <mergeCells count="1">
    <mergeCell ref="B2:E2"/>
  </mergeCells>
  <phoneticPr fontId="61" type="noConversion"/>
  <printOptions horizontalCentered="1"/>
  <pageMargins left="0.82677165354330695" right="0.70866141732283505" top="0.98425196850393704" bottom="0.98425196850393704" header="0.511811023622047" footer="0.70866141732283505"/>
  <pageSetup paperSize="9" scale="95" orientation="portrait" useFirstPageNumber="1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C73"/>
  <sheetViews>
    <sheetView topLeftCell="A55" workbookViewId="0">
      <selection activeCell="A2" sqref="A2:B2"/>
    </sheetView>
  </sheetViews>
  <sheetFormatPr defaultColWidth="9" defaultRowHeight="14.25"/>
  <cols>
    <col min="1" max="1" width="57.75" style="301" customWidth="1"/>
    <col min="2" max="2" width="20" style="302" customWidth="1"/>
    <col min="3" max="16384" width="9" style="303"/>
  </cols>
  <sheetData>
    <row r="1" spans="1:159" customFormat="1" ht="27" customHeight="1">
      <c r="A1" s="159" t="s">
        <v>1285</v>
      </c>
      <c r="B1" s="116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303"/>
      <c r="DH1" s="303"/>
      <c r="DI1" s="303"/>
      <c r="DJ1" s="303"/>
      <c r="DK1" s="303"/>
      <c r="DL1" s="303"/>
      <c r="DM1" s="303"/>
      <c r="DN1" s="303"/>
      <c r="DO1" s="303"/>
      <c r="DP1" s="303"/>
      <c r="DQ1" s="303"/>
      <c r="DR1" s="303"/>
      <c r="DS1" s="303"/>
      <c r="DT1" s="303"/>
      <c r="DU1" s="303"/>
      <c r="DV1" s="303"/>
      <c r="DW1" s="303"/>
      <c r="DX1" s="303"/>
      <c r="DY1" s="303"/>
      <c r="DZ1" s="303"/>
      <c r="EA1" s="303"/>
      <c r="EB1" s="303"/>
      <c r="EC1" s="303"/>
      <c r="ED1" s="303"/>
      <c r="EE1" s="303"/>
      <c r="EF1" s="303"/>
      <c r="EG1" s="303"/>
      <c r="EH1" s="303"/>
      <c r="EI1" s="303"/>
      <c r="EJ1" s="303"/>
      <c r="EK1" s="303"/>
      <c r="EL1" s="303"/>
      <c r="EM1" s="303"/>
      <c r="EN1" s="303"/>
      <c r="EO1" s="303"/>
      <c r="EP1" s="303"/>
      <c r="EQ1" s="303"/>
      <c r="ER1" s="303"/>
      <c r="ES1" s="303"/>
      <c r="ET1" s="303"/>
      <c r="EU1" s="303"/>
      <c r="EV1" s="303"/>
      <c r="EW1" s="303"/>
      <c r="EX1" s="303"/>
      <c r="EY1" s="303"/>
      <c r="EZ1" s="303"/>
      <c r="FA1" s="303"/>
      <c r="FB1" s="303"/>
      <c r="FC1" s="303"/>
    </row>
    <row r="2" spans="1:159" customFormat="1" ht="27" customHeight="1">
      <c r="A2" s="505" t="s">
        <v>1286</v>
      </c>
      <c r="B2" s="506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303"/>
      <c r="DH2" s="303"/>
      <c r="DI2" s="303"/>
      <c r="DJ2" s="303"/>
      <c r="DK2" s="303"/>
      <c r="DL2" s="303"/>
      <c r="DM2" s="303"/>
      <c r="DN2" s="303"/>
      <c r="DO2" s="303"/>
      <c r="DP2" s="303"/>
      <c r="DQ2" s="303"/>
      <c r="DR2" s="303"/>
      <c r="DS2" s="303"/>
      <c r="DT2" s="303"/>
      <c r="DU2" s="303"/>
      <c r="DV2" s="303"/>
      <c r="DW2" s="303"/>
      <c r="DX2" s="303"/>
      <c r="DY2" s="303"/>
      <c r="DZ2" s="303"/>
      <c r="EA2" s="303"/>
      <c r="EB2" s="303"/>
      <c r="EC2" s="303"/>
      <c r="ED2" s="303"/>
      <c r="EE2" s="303"/>
      <c r="EF2" s="303"/>
      <c r="EG2" s="303"/>
      <c r="EH2" s="303"/>
      <c r="EI2" s="303"/>
      <c r="EJ2" s="303"/>
      <c r="EK2" s="303"/>
      <c r="EL2" s="303"/>
      <c r="EM2" s="303"/>
      <c r="EN2" s="303"/>
      <c r="EO2" s="303"/>
      <c r="EP2" s="303"/>
      <c r="EQ2" s="303"/>
      <c r="ER2" s="303"/>
      <c r="ES2" s="303"/>
      <c r="ET2" s="303"/>
      <c r="EU2" s="303"/>
      <c r="EV2" s="303"/>
      <c r="EW2" s="303"/>
      <c r="EX2" s="303"/>
      <c r="EY2" s="303"/>
      <c r="EZ2" s="303"/>
      <c r="FA2" s="303"/>
      <c r="FB2" s="303"/>
      <c r="FC2" s="303"/>
    </row>
    <row r="3" spans="1:159" customFormat="1" ht="19.899999999999999" customHeight="1">
      <c r="A3" s="113"/>
      <c r="B3" s="256" t="s">
        <v>1219</v>
      </c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303"/>
      <c r="AM3" s="303"/>
      <c r="AN3" s="303"/>
      <c r="AO3" s="303"/>
      <c r="AP3" s="303"/>
      <c r="AQ3" s="303"/>
      <c r="AR3" s="303"/>
      <c r="AS3" s="303"/>
      <c r="AT3" s="303"/>
      <c r="AU3" s="303"/>
      <c r="AV3" s="303"/>
      <c r="AW3" s="303"/>
      <c r="AX3" s="303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303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303"/>
      <c r="DH3" s="303"/>
      <c r="DI3" s="303"/>
      <c r="DJ3" s="303"/>
      <c r="DK3" s="303"/>
      <c r="DL3" s="303"/>
      <c r="DM3" s="303"/>
      <c r="DN3" s="303"/>
      <c r="DO3" s="303"/>
      <c r="DP3" s="303"/>
      <c r="DQ3" s="303"/>
      <c r="DR3" s="303"/>
      <c r="DS3" s="303"/>
      <c r="DT3" s="303"/>
      <c r="DU3" s="303"/>
      <c r="DV3" s="303"/>
      <c r="DW3" s="303"/>
      <c r="DX3" s="303"/>
      <c r="DY3" s="303"/>
      <c r="DZ3" s="303"/>
      <c r="EA3" s="303"/>
      <c r="EB3" s="303"/>
      <c r="EC3" s="303"/>
      <c r="ED3" s="303"/>
      <c r="EE3" s="303"/>
      <c r="EF3" s="303"/>
      <c r="EG3" s="303"/>
      <c r="EH3" s="303"/>
      <c r="EI3" s="303"/>
      <c r="EJ3" s="303"/>
      <c r="EK3" s="303"/>
      <c r="EL3" s="303"/>
      <c r="EM3" s="303"/>
      <c r="EN3" s="303"/>
      <c r="EO3" s="303"/>
      <c r="EP3" s="303"/>
      <c r="EQ3" s="303"/>
      <c r="ER3" s="303"/>
      <c r="ES3" s="303"/>
      <c r="ET3" s="303"/>
      <c r="EU3" s="303"/>
      <c r="EV3" s="303"/>
      <c r="EW3" s="303"/>
      <c r="EX3" s="303"/>
      <c r="EY3" s="303"/>
      <c r="EZ3" s="303"/>
      <c r="FA3" s="303"/>
      <c r="FB3" s="303"/>
      <c r="FC3" s="303"/>
    </row>
    <row r="4" spans="1:159" customFormat="1" ht="20.100000000000001" customHeight="1">
      <c r="A4" s="114" t="s">
        <v>93</v>
      </c>
      <c r="B4" s="272" t="s">
        <v>96</v>
      </c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  <c r="BS4" s="303"/>
      <c r="BT4" s="303"/>
      <c r="BU4" s="303"/>
      <c r="BV4" s="303"/>
      <c r="BW4" s="303"/>
      <c r="BX4" s="303"/>
      <c r="BY4" s="303"/>
      <c r="BZ4" s="303"/>
      <c r="CA4" s="303"/>
      <c r="CB4" s="303"/>
      <c r="CC4" s="303"/>
      <c r="CD4" s="303"/>
      <c r="CE4" s="303"/>
      <c r="CF4" s="303"/>
      <c r="CG4" s="303"/>
      <c r="CH4" s="303"/>
      <c r="CI4" s="303"/>
      <c r="CJ4" s="303"/>
      <c r="CK4" s="303"/>
      <c r="CL4" s="303"/>
      <c r="CM4" s="303"/>
      <c r="CN4" s="303"/>
      <c r="CO4" s="303"/>
      <c r="CP4" s="303"/>
      <c r="CQ4" s="303"/>
      <c r="CR4" s="303"/>
      <c r="CS4" s="303"/>
      <c r="CT4" s="303"/>
      <c r="CU4" s="303"/>
      <c r="CV4" s="303"/>
      <c r="CW4" s="303"/>
      <c r="CX4" s="303"/>
      <c r="CY4" s="303"/>
      <c r="CZ4" s="303"/>
      <c r="DA4" s="303"/>
      <c r="DB4" s="303"/>
      <c r="DC4" s="303"/>
      <c r="DD4" s="303"/>
      <c r="DE4" s="303"/>
      <c r="DF4" s="303"/>
      <c r="DG4" s="303"/>
      <c r="DH4" s="303"/>
      <c r="DI4" s="303"/>
      <c r="DJ4" s="303"/>
      <c r="DK4" s="303"/>
      <c r="DL4" s="303"/>
      <c r="DM4" s="303"/>
      <c r="DN4" s="303"/>
      <c r="DO4" s="303"/>
      <c r="DP4" s="303"/>
      <c r="DQ4" s="303"/>
      <c r="DR4" s="303"/>
      <c r="DS4" s="303"/>
      <c r="DT4" s="303"/>
      <c r="DU4" s="303"/>
      <c r="DV4" s="303"/>
      <c r="DW4" s="303"/>
      <c r="DX4" s="303"/>
      <c r="DY4" s="303"/>
      <c r="DZ4" s="303"/>
      <c r="EA4" s="303"/>
      <c r="EB4" s="303"/>
      <c r="EC4" s="303"/>
      <c r="ED4" s="303"/>
      <c r="EE4" s="303"/>
      <c r="EF4" s="303"/>
      <c r="EG4" s="303"/>
      <c r="EH4" s="303"/>
      <c r="EI4" s="303"/>
      <c r="EJ4" s="303"/>
      <c r="EK4" s="303"/>
      <c r="EL4" s="303"/>
      <c r="EM4" s="303"/>
      <c r="EN4" s="303"/>
      <c r="EO4" s="303"/>
      <c r="EP4" s="303"/>
      <c r="EQ4" s="303"/>
      <c r="ER4" s="303"/>
      <c r="ES4" s="303"/>
      <c r="ET4" s="303"/>
      <c r="EU4" s="303"/>
      <c r="EV4" s="303"/>
      <c r="EW4" s="303"/>
      <c r="EX4" s="303"/>
      <c r="EY4" s="303"/>
      <c r="EZ4" s="303"/>
      <c r="FA4" s="303"/>
      <c r="FB4" s="303"/>
      <c r="FC4" s="303"/>
    </row>
    <row r="5" spans="1:159" customFormat="1" ht="20.100000000000001" customHeight="1">
      <c r="A5" s="416" t="s">
        <v>1287</v>
      </c>
      <c r="B5" s="311">
        <f>SUM(B6:B11)</f>
        <v>9979</v>
      </c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303"/>
      <c r="AQ5" s="303"/>
      <c r="AR5" s="303"/>
      <c r="AS5" s="303"/>
      <c r="AT5" s="303"/>
      <c r="AU5" s="303"/>
      <c r="AV5" s="303"/>
      <c r="AW5" s="303"/>
      <c r="AX5" s="303"/>
      <c r="AY5" s="303"/>
      <c r="AZ5" s="303"/>
      <c r="BA5" s="303"/>
      <c r="BB5" s="303"/>
      <c r="BC5" s="303"/>
      <c r="BD5" s="303"/>
      <c r="BE5" s="303"/>
      <c r="BF5" s="303"/>
      <c r="BG5" s="303"/>
      <c r="BH5" s="303"/>
      <c r="BI5" s="303"/>
      <c r="BJ5" s="303"/>
      <c r="BK5" s="303"/>
      <c r="BL5" s="303"/>
      <c r="BM5" s="303"/>
      <c r="BN5" s="303"/>
      <c r="BO5" s="303"/>
      <c r="BP5" s="303"/>
      <c r="BQ5" s="303"/>
      <c r="BR5" s="303"/>
      <c r="BS5" s="303"/>
      <c r="BT5" s="303"/>
      <c r="BU5" s="303"/>
      <c r="BV5" s="303"/>
      <c r="BW5" s="303"/>
      <c r="BX5" s="303"/>
      <c r="BY5" s="303"/>
      <c r="BZ5" s="303"/>
      <c r="CA5" s="303"/>
      <c r="CB5" s="303"/>
      <c r="CC5" s="303"/>
      <c r="CD5" s="303"/>
      <c r="CE5" s="303"/>
      <c r="CF5" s="303"/>
      <c r="CG5" s="303"/>
      <c r="CH5" s="303"/>
      <c r="CI5" s="303"/>
      <c r="CJ5" s="303"/>
      <c r="CK5" s="303"/>
      <c r="CL5" s="303"/>
      <c r="CM5" s="303"/>
      <c r="CN5" s="303"/>
      <c r="CO5" s="303"/>
      <c r="CP5" s="303"/>
      <c r="CQ5" s="303"/>
      <c r="CR5" s="303"/>
      <c r="CS5" s="303"/>
      <c r="CT5" s="303"/>
      <c r="CU5" s="303"/>
      <c r="CV5" s="303"/>
      <c r="CW5" s="303"/>
      <c r="CX5" s="303"/>
      <c r="CY5" s="303"/>
      <c r="CZ5" s="303"/>
      <c r="DA5" s="303"/>
      <c r="DB5" s="303"/>
      <c r="DC5" s="303"/>
      <c r="DD5" s="303"/>
      <c r="DE5" s="303"/>
      <c r="DF5" s="303"/>
      <c r="DG5" s="303"/>
      <c r="DH5" s="303"/>
      <c r="DI5" s="303"/>
      <c r="DJ5" s="303"/>
      <c r="DK5" s="303"/>
      <c r="DL5" s="303"/>
      <c r="DM5" s="303"/>
      <c r="DN5" s="303"/>
      <c r="DO5" s="303"/>
      <c r="DP5" s="303"/>
      <c r="DQ5" s="303"/>
      <c r="DR5" s="303"/>
      <c r="DS5" s="303"/>
      <c r="DT5" s="303"/>
      <c r="DU5" s="303"/>
      <c r="DV5" s="303"/>
      <c r="DW5" s="303"/>
      <c r="DX5" s="303"/>
      <c r="DY5" s="303"/>
      <c r="DZ5" s="303"/>
      <c r="EA5" s="303"/>
      <c r="EB5" s="303"/>
      <c r="EC5" s="303"/>
      <c r="ED5" s="303"/>
      <c r="EE5" s="303"/>
      <c r="EF5" s="303"/>
      <c r="EG5" s="303"/>
      <c r="EH5" s="303"/>
      <c r="EI5" s="303"/>
      <c r="EJ5" s="303"/>
      <c r="EK5" s="303"/>
      <c r="EL5" s="303"/>
      <c r="EM5" s="303"/>
      <c r="EN5" s="303"/>
      <c r="EO5" s="303"/>
      <c r="EP5" s="303"/>
      <c r="EQ5" s="303"/>
      <c r="ER5" s="303"/>
      <c r="ES5" s="303"/>
      <c r="ET5" s="303"/>
      <c r="EU5" s="303"/>
      <c r="EV5" s="303"/>
      <c r="EW5" s="303"/>
      <c r="EX5" s="303"/>
      <c r="EY5" s="303"/>
      <c r="EZ5" s="303"/>
      <c r="FA5" s="303"/>
      <c r="FB5" s="303"/>
      <c r="FC5" s="303"/>
    </row>
    <row r="6" spans="1:159" customFormat="1" ht="20.100000000000001" customHeight="1">
      <c r="A6" s="417" t="s">
        <v>1288</v>
      </c>
      <c r="B6" s="280">
        <v>962</v>
      </c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303"/>
      <c r="AQ6" s="303"/>
      <c r="AR6" s="303"/>
      <c r="AS6" s="303"/>
      <c r="AT6" s="303"/>
      <c r="AU6" s="303"/>
      <c r="AV6" s="303"/>
      <c r="AW6" s="303"/>
      <c r="AX6" s="303"/>
      <c r="AY6" s="303"/>
      <c r="AZ6" s="303"/>
      <c r="BA6" s="303"/>
      <c r="BB6" s="303"/>
      <c r="BC6" s="303"/>
      <c r="BD6" s="303"/>
      <c r="BE6" s="303"/>
      <c r="BF6" s="303"/>
      <c r="BG6" s="303"/>
      <c r="BH6" s="303"/>
      <c r="BI6" s="303"/>
      <c r="BJ6" s="303"/>
      <c r="BK6" s="303"/>
      <c r="BL6" s="303"/>
      <c r="BM6" s="303"/>
      <c r="BN6" s="303"/>
      <c r="BO6" s="303"/>
      <c r="BP6" s="303"/>
      <c r="BQ6" s="303"/>
      <c r="BR6" s="303"/>
      <c r="BS6" s="303"/>
      <c r="BT6" s="303"/>
      <c r="BU6" s="303"/>
      <c r="BV6" s="303"/>
      <c r="BW6" s="303"/>
      <c r="BX6" s="303"/>
      <c r="BY6" s="303"/>
      <c r="BZ6" s="303"/>
      <c r="CA6" s="303"/>
      <c r="CB6" s="303"/>
      <c r="CC6" s="303"/>
      <c r="CD6" s="303"/>
      <c r="CE6" s="303"/>
      <c r="CF6" s="303"/>
      <c r="CG6" s="303"/>
      <c r="CH6" s="303"/>
      <c r="CI6" s="303"/>
      <c r="CJ6" s="303"/>
      <c r="CK6" s="303"/>
      <c r="CL6" s="303"/>
      <c r="CM6" s="303"/>
      <c r="CN6" s="303"/>
      <c r="CO6" s="303"/>
      <c r="CP6" s="303"/>
      <c r="CQ6" s="303"/>
      <c r="CR6" s="303"/>
      <c r="CS6" s="303"/>
      <c r="CT6" s="303"/>
      <c r="CU6" s="303"/>
      <c r="CV6" s="303"/>
      <c r="CW6" s="303"/>
      <c r="CX6" s="303"/>
      <c r="CY6" s="303"/>
      <c r="CZ6" s="303"/>
      <c r="DA6" s="303"/>
      <c r="DB6" s="303"/>
      <c r="DC6" s="303"/>
      <c r="DD6" s="303"/>
      <c r="DE6" s="303"/>
      <c r="DF6" s="303"/>
      <c r="DG6" s="303"/>
      <c r="DH6" s="303"/>
      <c r="DI6" s="303"/>
      <c r="DJ6" s="303"/>
      <c r="DK6" s="303"/>
      <c r="DL6" s="303"/>
      <c r="DM6" s="303"/>
      <c r="DN6" s="303"/>
      <c r="DO6" s="303"/>
      <c r="DP6" s="303"/>
      <c r="DQ6" s="303"/>
      <c r="DR6" s="303"/>
      <c r="DS6" s="303"/>
      <c r="DT6" s="303"/>
      <c r="DU6" s="303"/>
      <c r="DV6" s="303"/>
      <c r="DW6" s="303"/>
      <c r="DX6" s="303"/>
      <c r="DY6" s="303"/>
      <c r="DZ6" s="303"/>
      <c r="EA6" s="303"/>
      <c r="EB6" s="303"/>
      <c r="EC6" s="303"/>
      <c r="ED6" s="303"/>
      <c r="EE6" s="303"/>
      <c r="EF6" s="303"/>
      <c r="EG6" s="303"/>
      <c r="EH6" s="303"/>
      <c r="EI6" s="303"/>
      <c r="EJ6" s="303"/>
      <c r="EK6" s="303"/>
      <c r="EL6" s="303"/>
      <c r="EM6" s="303"/>
      <c r="EN6" s="303"/>
      <c r="EO6" s="303"/>
      <c r="EP6" s="303"/>
      <c r="EQ6" s="303"/>
      <c r="ER6" s="303"/>
      <c r="ES6" s="303"/>
      <c r="ET6" s="303"/>
      <c r="EU6" s="303"/>
      <c r="EV6" s="303"/>
      <c r="EW6" s="303"/>
      <c r="EX6" s="303"/>
      <c r="EY6" s="303"/>
      <c r="EZ6" s="303"/>
      <c r="FA6" s="303"/>
      <c r="FB6" s="303"/>
      <c r="FC6" s="303"/>
    </row>
    <row r="7" spans="1:159" customFormat="1" ht="20.100000000000001" customHeight="1">
      <c r="A7" s="417" t="s">
        <v>1289</v>
      </c>
      <c r="B7" s="280">
        <v>1495</v>
      </c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303"/>
      <c r="W7" s="303"/>
      <c r="X7" s="303"/>
      <c r="Y7" s="303"/>
      <c r="Z7" s="303"/>
      <c r="AA7" s="303"/>
      <c r="AB7" s="303"/>
      <c r="AC7" s="303"/>
      <c r="AD7" s="303"/>
      <c r="AE7" s="303"/>
      <c r="AF7" s="303"/>
      <c r="AG7" s="303"/>
      <c r="AH7" s="303"/>
      <c r="AI7" s="303"/>
      <c r="AJ7" s="303"/>
      <c r="AK7" s="303"/>
      <c r="AL7" s="303"/>
      <c r="AM7" s="303"/>
      <c r="AN7" s="303"/>
      <c r="AO7" s="303"/>
      <c r="AP7" s="303"/>
      <c r="AQ7" s="303"/>
      <c r="AR7" s="303"/>
      <c r="AS7" s="303"/>
      <c r="AT7" s="303"/>
      <c r="AU7" s="303"/>
      <c r="AV7" s="303"/>
      <c r="AW7" s="303"/>
      <c r="AX7" s="303"/>
      <c r="AY7" s="303"/>
      <c r="AZ7" s="303"/>
      <c r="BA7" s="303"/>
      <c r="BB7" s="303"/>
      <c r="BC7" s="303"/>
      <c r="BD7" s="303"/>
      <c r="BE7" s="303"/>
      <c r="BF7" s="303"/>
      <c r="BG7" s="303"/>
      <c r="BH7" s="303"/>
      <c r="BI7" s="303"/>
      <c r="BJ7" s="303"/>
      <c r="BK7" s="303"/>
      <c r="BL7" s="303"/>
      <c r="BM7" s="303"/>
      <c r="BN7" s="303"/>
      <c r="BO7" s="303"/>
      <c r="BP7" s="303"/>
      <c r="BQ7" s="303"/>
      <c r="BR7" s="303"/>
      <c r="BS7" s="303"/>
      <c r="BT7" s="303"/>
      <c r="BU7" s="303"/>
      <c r="BV7" s="303"/>
      <c r="BW7" s="303"/>
      <c r="BX7" s="303"/>
      <c r="BY7" s="303"/>
      <c r="BZ7" s="303"/>
      <c r="CA7" s="303"/>
      <c r="CB7" s="303"/>
      <c r="CC7" s="303"/>
      <c r="CD7" s="303"/>
      <c r="CE7" s="303"/>
      <c r="CF7" s="303"/>
      <c r="CG7" s="303"/>
      <c r="CH7" s="303"/>
      <c r="CI7" s="303"/>
      <c r="CJ7" s="303"/>
      <c r="CK7" s="303"/>
      <c r="CL7" s="303"/>
      <c r="CM7" s="303"/>
      <c r="CN7" s="303"/>
      <c r="CO7" s="303"/>
      <c r="CP7" s="303"/>
      <c r="CQ7" s="303"/>
      <c r="CR7" s="303"/>
      <c r="CS7" s="303"/>
      <c r="CT7" s="303"/>
      <c r="CU7" s="303"/>
      <c r="CV7" s="303"/>
      <c r="CW7" s="303"/>
      <c r="CX7" s="303"/>
      <c r="CY7" s="303"/>
      <c r="CZ7" s="303"/>
      <c r="DA7" s="303"/>
      <c r="DB7" s="303"/>
      <c r="DC7" s="303"/>
      <c r="DD7" s="303"/>
      <c r="DE7" s="303"/>
      <c r="DF7" s="303"/>
      <c r="DG7" s="303"/>
      <c r="DH7" s="303"/>
      <c r="DI7" s="303"/>
      <c r="DJ7" s="303"/>
      <c r="DK7" s="303"/>
      <c r="DL7" s="303"/>
      <c r="DM7" s="303"/>
      <c r="DN7" s="303"/>
      <c r="DO7" s="303"/>
      <c r="DP7" s="303"/>
      <c r="DQ7" s="303"/>
      <c r="DR7" s="303"/>
      <c r="DS7" s="303"/>
      <c r="DT7" s="303"/>
      <c r="DU7" s="303"/>
      <c r="DV7" s="303"/>
      <c r="DW7" s="303"/>
      <c r="DX7" s="303"/>
      <c r="DY7" s="303"/>
      <c r="DZ7" s="303"/>
      <c r="EA7" s="303"/>
      <c r="EB7" s="303"/>
      <c r="EC7" s="303"/>
      <c r="ED7" s="303"/>
      <c r="EE7" s="303"/>
      <c r="EF7" s="303"/>
      <c r="EG7" s="303"/>
      <c r="EH7" s="303"/>
      <c r="EI7" s="303"/>
      <c r="EJ7" s="303"/>
      <c r="EK7" s="303"/>
      <c r="EL7" s="303"/>
      <c r="EM7" s="303"/>
      <c r="EN7" s="303"/>
      <c r="EO7" s="303"/>
      <c r="EP7" s="303"/>
      <c r="EQ7" s="303"/>
      <c r="ER7" s="303"/>
      <c r="ES7" s="303"/>
      <c r="ET7" s="303"/>
      <c r="EU7" s="303"/>
      <c r="EV7" s="303"/>
      <c r="EW7" s="303"/>
      <c r="EX7" s="303"/>
      <c r="EY7" s="303"/>
      <c r="EZ7" s="303"/>
      <c r="FA7" s="303"/>
      <c r="FB7" s="303"/>
      <c r="FC7" s="303"/>
    </row>
    <row r="8" spans="1:159" customFormat="1" ht="20.100000000000001" customHeight="1">
      <c r="A8" s="417" t="s">
        <v>1290</v>
      </c>
      <c r="B8" s="280">
        <v>3311</v>
      </c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3"/>
      <c r="X8" s="303"/>
      <c r="Y8" s="303"/>
      <c r="Z8" s="303"/>
      <c r="AA8" s="303"/>
      <c r="AB8" s="303"/>
      <c r="AC8" s="303"/>
      <c r="AD8" s="303"/>
      <c r="AE8" s="303"/>
      <c r="AF8" s="303"/>
      <c r="AG8" s="303"/>
      <c r="AH8" s="303"/>
      <c r="AI8" s="303"/>
      <c r="AJ8" s="303"/>
      <c r="AK8" s="303"/>
      <c r="AL8" s="303"/>
      <c r="AM8" s="303"/>
      <c r="AN8" s="303"/>
      <c r="AO8" s="303"/>
      <c r="AP8" s="303"/>
      <c r="AQ8" s="303"/>
      <c r="AR8" s="303"/>
      <c r="AS8" s="303"/>
      <c r="AT8" s="303"/>
      <c r="AU8" s="303"/>
      <c r="AV8" s="303"/>
      <c r="AW8" s="303"/>
      <c r="AX8" s="303"/>
      <c r="AY8" s="303"/>
      <c r="AZ8" s="303"/>
      <c r="BA8" s="303"/>
      <c r="BB8" s="303"/>
      <c r="BC8" s="303"/>
      <c r="BD8" s="303"/>
      <c r="BE8" s="303"/>
      <c r="BF8" s="303"/>
      <c r="BG8" s="303"/>
      <c r="BH8" s="303"/>
      <c r="BI8" s="303"/>
      <c r="BJ8" s="303"/>
      <c r="BK8" s="303"/>
      <c r="BL8" s="303"/>
      <c r="BM8" s="303"/>
      <c r="BN8" s="303"/>
      <c r="BO8" s="303"/>
      <c r="BP8" s="303"/>
      <c r="BQ8" s="303"/>
      <c r="BR8" s="303"/>
      <c r="BS8" s="303"/>
      <c r="BT8" s="303"/>
      <c r="BU8" s="303"/>
      <c r="BV8" s="303"/>
      <c r="BW8" s="303"/>
      <c r="BX8" s="303"/>
      <c r="BY8" s="303"/>
      <c r="BZ8" s="303"/>
      <c r="CA8" s="303"/>
      <c r="CB8" s="303"/>
      <c r="CC8" s="303"/>
      <c r="CD8" s="303"/>
      <c r="CE8" s="303"/>
      <c r="CF8" s="303"/>
      <c r="CG8" s="303"/>
      <c r="CH8" s="303"/>
      <c r="CI8" s="303"/>
      <c r="CJ8" s="303"/>
      <c r="CK8" s="303"/>
      <c r="CL8" s="303"/>
      <c r="CM8" s="303"/>
      <c r="CN8" s="303"/>
      <c r="CO8" s="303"/>
      <c r="CP8" s="303"/>
      <c r="CQ8" s="303"/>
      <c r="CR8" s="303"/>
      <c r="CS8" s="303"/>
      <c r="CT8" s="303"/>
      <c r="CU8" s="303"/>
      <c r="CV8" s="303"/>
      <c r="CW8" s="303"/>
      <c r="CX8" s="303"/>
      <c r="CY8" s="303"/>
      <c r="CZ8" s="303"/>
      <c r="DA8" s="303"/>
      <c r="DB8" s="303"/>
      <c r="DC8" s="303"/>
      <c r="DD8" s="303"/>
      <c r="DE8" s="303"/>
      <c r="DF8" s="303"/>
      <c r="DG8" s="303"/>
      <c r="DH8" s="303"/>
      <c r="DI8" s="303"/>
      <c r="DJ8" s="303"/>
      <c r="DK8" s="303"/>
      <c r="DL8" s="303"/>
      <c r="DM8" s="303"/>
      <c r="DN8" s="303"/>
      <c r="DO8" s="303"/>
      <c r="DP8" s="303"/>
      <c r="DQ8" s="303"/>
      <c r="DR8" s="303"/>
      <c r="DS8" s="303"/>
      <c r="DT8" s="303"/>
      <c r="DU8" s="303"/>
      <c r="DV8" s="303"/>
      <c r="DW8" s="303"/>
      <c r="DX8" s="303"/>
      <c r="DY8" s="303"/>
      <c r="DZ8" s="303"/>
      <c r="EA8" s="303"/>
      <c r="EB8" s="303"/>
      <c r="EC8" s="303"/>
      <c r="ED8" s="303"/>
      <c r="EE8" s="303"/>
      <c r="EF8" s="303"/>
      <c r="EG8" s="303"/>
      <c r="EH8" s="303"/>
      <c r="EI8" s="303"/>
      <c r="EJ8" s="303"/>
      <c r="EK8" s="303"/>
      <c r="EL8" s="303"/>
      <c r="EM8" s="303"/>
      <c r="EN8" s="303"/>
      <c r="EO8" s="303"/>
      <c r="EP8" s="303"/>
      <c r="EQ8" s="303"/>
      <c r="ER8" s="303"/>
      <c r="ES8" s="303"/>
      <c r="ET8" s="303"/>
      <c r="EU8" s="303"/>
      <c r="EV8" s="303"/>
      <c r="EW8" s="303"/>
      <c r="EX8" s="303"/>
      <c r="EY8" s="303"/>
      <c r="EZ8" s="303"/>
      <c r="FA8" s="303"/>
      <c r="FB8" s="303"/>
      <c r="FC8" s="303"/>
    </row>
    <row r="9" spans="1:159" customFormat="1" ht="20.100000000000001" customHeight="1">
      <c r="A9" s="417" t="s">
        <v>1291</v>
      </c>
      <c r="B9" s="280">
        <v>9</v>
      </c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303"/>
      <c r="Z9" s="303"/>
      <c r="AA9" s="303"/>
      <c r="AB9" s="303"/>
      <c r="AC9" s="303"/>
      <c r="AD9" s="303"/>
      <c r="AE9" s="303"/>
      <c r="AF9" s="303"/>
      <c r="AG9" s="303"/>
      <c r="AH9" s="303"/>
      <c r="AI9" s="303"/>
      <c r="AJ9" s="303"/>
      <c r="AK9" s="303"/>
      <c r="AL9" s="303"/>
      <c r="AM9" s="303"/>
      <c r="AN9" s="303"/>
      <c r="AO9" s="303"/>
      <c r="AP9" s="303"/>
      <c r="AQ9" s="303"/>
      <c r="AR9" s="303"/>
      <c r="AS9" s="303"/>
      <c r="AT9" s="303"/>
      <c r="AU9" s="303"/>
      <c r="AV9" s="303"/>
      <c r="AW9" s="303"/>
      <c r="AX9" s="303"/>
      <c r="AY9" s="303"/>
      <c r="AZ9" s="303"/>
      <c r="BA9" s="303"/>
      <c r="BB9" s="303"/>
      <c r="BC9" s="303"/>
      <c r="BD9" s="303"/>
      <c r="BE9" s="303"/>
      <c r="BF9" s="303"/>
      <c r="BG9" s="303"/>
      <c r="BH9" s="303"/>
      <c r="BI9" s="303"/>
      <c r="BJ9" s="303"/>
      <c r="BK9" s="303"/>
      <c r="BL9" s="303"/>
      <c r="BM9" s="303"/>
      <c r="BN9" s="303"/>
      <c r="BO9" s="303"/>
      <c r="BP9" s="303"/>
      <c r="BQ9" s="303"/>
      <c r="BR9" s="303"/>
      <c r="BS9" s="303"/>
      <c r="BT9" s="303"/>
      <c r="BU9" s="303"/>
      <c r="BV9" s="303"/>
      <c r="BW9" s="303"/>
      <c r="BX9" s="303"/>
      <c r="BY9" s="303"/>
      <c r="BZ9" s="303"/>
      <c r="CA9" s="303"/>
      <c r="CB9" s="303"/>
      <c r="CC9" s="303"/>
      <c r="CD9" s="303"/>
      <c r="CE9" s="303"/>
      <c r="CF9" s="303"/>
      <c r="CG9" s="303"/>
      <c r="CH9" s="303"/>
      <c r="CI9" s="303"/>
      <c r="CJ9" s="303"/>
      <c r="CK9" s="303"/>
      <c r="CL9" s="303"/>
      <c r="CM9" s="303"/>
      <c r="CN9" s="303"/>
      <c r="CO9" s="303"/>
      <c r="CP9" s="303"/>
      <c r="CQ9" s="303"/>
      <c r="CR9" s="303"/>
      <c r="CS9" s="303"/>
      <c r="CT9" s="303"/>
      <c r="CU9" s="303"/>
      <c r="CV9" s="303"/>
      <c r="CW9" s="303"/>
      <c r="CX9" s="303"/>
      <c r="CY9" s="303"/>
      <c r="CZ9" s="303"/>
      <c r="DA9" s="303"/>
      <c r="DB9" s="303"/>
      <c r="DC9" s="303"/>
      <c r="DD9" s="303"/>
      <c r="DE9" s="303"/>
      <c r="DF9" s="303"/>
      <c r="DG9" s="303"/>
      <c r="DH9" s="303"/>
      <c r="DI9" s="303"/>
      <c r="DJ9" s="303"/>
      <c r="DK9" s="303"/>
      <c r="DL9" s="303"/>
      <c r="DM9" s="303"/>
      <c r="DN9" s="303"/>
      <c r="DO9" s="303"/>
      <c r="DP9" s="303"/>
      <c r="DQ9" s="303"/>
      <c r="DR9" s="303"/>
      <c r="DS9" s="303"/>
      <c r="DT9" s="303"/>
      <c r="DU9" s="303"/>
      <c r="DV9" s="303"/>
      <c r="DW9" s="303"/>
      <c r="DX9" s="303"/>
      <c r="DY9" s="303"/>
      <c r="DZ9" s="303"/>
      <c r="EA9" s="303"/>
      <c r="EB9" s="303"/>
      <c r="EC9" s="303"/>
      <c r="ED9" s="303"/>
      <c r="EE9" s="303"/>
      <c r="EF9" s="303"/>
      <c r="EG9" s="303"/>
      <c r="EH9" s="303"/>
      <c r="EI9" s="303"/>
      <c r="EJ9" s="303"/>
      <c r="EK9" s="303"/>
      <c r="EL9" s="303"/>
      <c r="EM9" s="303"/>
      <c r="EN9" s="303"/>
      <c r="EO9" s="303"/>
      <c r="EP9" s="303"/>
      <c r="EQ9" s="303"/>
      <c r="ER9" s="303"/>
      <c r="ES9" s="303"/>
      <c r="ET9" s="303"/>
      <c r="EU9" s="303"/>
      <c r="EV9" s="303"/>
      <c r="EW9" s="303"/>
      <c r="EX9" s="303"/>
      <c r="EY9" s="303"/>
      <c r="EZ9" s="303"/>
      <c r="FA9" s="303"/>
      <c r="FB9" s="303"/>
      <c r="FC9" s="303"/>
    </row>
    <row r="10" spans="1:159" customFormat="1" ht="20.100000000000001" customHeight="1">
      <c r="A10" s="417" t="s">
        <v>1292</v>
      </c>
      <c r="B10" s="280">
        <v>5825</v>
      </c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3"/>
      <c r="AN10" s="303"/>
      <c r="AO10" s="303"/>
      <c r="AP10" s="303"/>
      <c r="AQ10" s="303"/>
      <c r="AR10" s="303"/>
      <c r="AS10" s="303"/>
      <c r="AT10" s="303"/>
      <c r="AU10" s="303"/>
      <c r="AV10" s="303"/>
      <c r="AW10" s="303"/>
      <c r="AX10" s="303"/>
      <c r="AY10" s="303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  <c r="BS10" s="303"/>
      <c r="BT10" s="303"/>
      <c r="BU10" s="303"/>
      <c r="BV10" s="303"/>
      <c r="BW10" s="303"/>
      <c r="BX10" s="303"/>
      <c r="BY10" s="303"/>
      <c r="BZ10" s="303"/>
      <c r="CA10" s="303"/>
      <c r="CB10" s="303"/>
      <c r="CC10" s="303"/>
      <c r="CD10" s="303"/>
      <c r="CE10" s="303"/>
      <c r="CF10" s="303"/>
      <c r="CG10" s="303"/>
      <c r="CH10" s="303"/>
      <c r="CI10" s="303"/>
      <c r="CJ10" s="303"/>
      <c r="CK10" s="303"/>
      <c r="CL10" s="303"/>
      <c r="CM10" s="303"/>
      <c r="CN10" s="303"/>
      <c r="CO10" s="303"/>
      <c r="CP10" s="303"/>
      <c r="CQ10" s="303"/>
      <c r="CR10" s="303"/>
      <c r="CS10" s="303"/>
      <c r="CT10" s="303"/>
      <c r="CU10" s="303"/>
      <c r="CV10" s="303"/>
      <c r="CW10" s="303"/>
      <c r="CX10" s="303"/>
      <c r="CY10" s="303"/>
      <c r="CZ10" s="303"/>
      <c r="DA10" s="303"/>
      <c r="DB10" s="303"/>
      <c r="DC10" s="303"/>
      <c r="DD10" s="303"/>
      <c r="DE10" s="303"/>
      <c r="DF10" s="303"/>
      <c r="DG10" s="303"/>
      <c r="DH10" s="303"/>
      <c r="DI10" s="303"/>
      <c r="DJ10" s="303"/>
      <c r="DK10" s="303"/>
      <c r="DL10" s="303"/>
      <c r="DM10" s="303"/>
      <c r="DN10" s="303"/>
      <c r="DO10" s="303"/>
      <c r="DP10" s="303"/>
      <c r="DQ10" s="303"/>
      <c r="DR10" s="303"/>
      <c r="DS10" s="303"/>
      <c r="DT10" s="303"/>
      <c r="DU10" s="303"/>
      <c r="DV10" s="303"/>
      <c r="DW10" s="303"/>
      <c r="DX10" s="303"/>
      <c r="DY10" s="303"/>
      <c r="DZ10" s="303"/>
      <c r="EA10" s="303"/>
      <c r="EB10" s="303"/>
      <c r="EC10" s="303"/>
      <c r="ED10" s="303"/>
      <c r="EE10" s="303"/>
      <c r="EF10" s="303"/>
      <c r="EG10" s="303"/>
      <c r="EH10" s="303"/>
      <c r="EI10" s="303"/>
      <c r="EJ10" s="303"/>
      <c r="EK10" s="303"/>
      <c r="EL10" s="303"/>
      <c r="EM10" s="303"/>
      <c r="EN10" s="303"/>
      <c r="EO10" s="303"/>
      <c r="EP10" s="303"/>
      <c r="EQ10" s="303"/>
      <c r="ER10" s="303"/>
      <c r="ES10" s="303"/>
      <c r="ET10" s="303"/>
      <c r="EU10" s="303"/>
      <c r="EV10" s="303"/>
      <c r="EW10" s="303"/>
      <c r="EX10" s="303"/>
      <c r="EY10" s="303"/>
      <c r="EZ10" s="303"/>
      <c r="FA10" s="303"/>
      <c r="FB10" s="303"/>
      <c r="FC10" s="303"/>
    </row>
    <row r="11" spans="1:159" customFormat="1" ht="20.100000000000001" customHeight="1">
      <c r="A11" s="417" t="s">
        <v>1293</v>
      </c>
      <c r="B11" s="280">
        <v>-1623</v>
      </c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  <c r="AJ11" s="303"/>
      <c r="AK11" s="303"/>
      <c r="AL11" s="303"/>
      <c r="AM11" s="303"/>
      <c r="AN11" s="303"/>
      <c r="AO11" s="303"/>
      <c r="AP11" s="303"/>
      <c r="AQ11" s="303"/>
      <c r="AR11" s="303"/>
      <c r="AS11" s="303"/>
      <c r="AT11" s="303"/>
      <c r="AU11" s="303"/>
      <c r="AV11" s="303"/>
      <c r="AW11" s="303"/>
      <c r="AX11" s="303"/>
      <c r="AY11" s="303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  <c r="BS11" s="303"/>
      <c r="BT11" s="303"/>
      <c r="BU11" s="303"/>
      <c r="BV11" s="303"/>
      <c r="BW11" s="303"/>
      <c r="BX11" s="303"/>
      <c r="BY11" s="303"/>
      <c r="BZ11" s="303"/>
      <c r="CA11" s="303"/>
      <c r="CB11" s="303"/>
      <c r="CC11" s="303"/>
      <c r="CD11" s="303"/>
      <c r="CE11" s="303"/>
      <c r="CF11" s="303"/>
      <c r="CG11" s="303"/>
      <c r="CH11" s="303"/>
      <c r="CI11" s="303"/>
      <c r="CJ11" s="303"/>
      <c r="CK11" s="303"/>
      <c r="CL11" s="303"/>
      <c r="CM11" s="303"/>
      <c r="CN11" s="303"/>
      <c r="CO11" s="303"/>
      <c r="CP11" s="303"/>
      <c r="CQ11" s="303"/>
      <c r="CR11" s="303"/>
      <c r="CS11" s="303"/>
      <c r="CT11" s="303"/>
      <c r="CU11" s="303"/>
      <c r="CV11" s="303"/>
      <c r="CW11" s="303"/>
      <c r="CX11" s="303"/>
      <c r="CY11" s="303"/>
      <c r="CZ11" s="303"/>
      <c r="DA11" s="303"/>
      <c r="DB11" s="303"/>
      <c r="DC11" s="303"/>
      <c r="DD11" s="303"/>
      <c r="DE11" s="303"/>
      <c r="DF11" s="303"/>
      <c r="DG11" s="303"/>
      <c r="DH11" s="303"/>
      <c r="DI11" s="303"/>
      <c r="DJ11" s="303"/>
      <c r="DK11" s="303"/>
      <c r="DL11" s="303"/>
      <c r="DM11" s="303"/>
      <c r="DN11" s="303"/>
      <c r="DO11" s="303"/>
      <c r="DP11" s="303"/>
      <c r="DQ11" s="303"/>
      <c r="DR11" s="303"/>
      <c r="DS11" s="303"/>
      <c r="DT11" s="303"/>
      <c r="DU11" s="303"/>
      <c r="DV11" s="303"/>
      <c r="DW11" s="303"/>
      <c r="DX11" s="303"/>
      <c r="DY11" s="303"/>
      <c r="DZ11" s="303"/>
      <c r="EA11" s="303"/>
      <c r="EB11" s="303"/>
      <c r="EC11" s="303"/>
      <c r="ED11" s="303"/>
      <c r="EE11" s="303"/>
      <c r="EF11" s="303"/>
      <c r="EG11" s="303"/>
      <c r="EH11" s="303"/>
      <c r="EI11" s="303"/>
      <c r="EJ11" s="303"/>
      <c r="EK11" s="303"/>
      <c r="EL11" s="303"/>
      <c r="EM11" s="303"/>
      <c r="EN11" s="303"/>
      <c r="EO11" s="303"/>
      <c r="EP11" s="303"/>
      <c r="EQ11" s="303"/>
      <c r="ER11" s="303"/>
      <c r="ES11" s="303"/>
      <c r="ET11" s="303"/>
      <c r="EU11" s="303"/>
      <c r="EV11" s="303"/>
      <c r="EW11" s="303"/>
      <c r="EX11" s="303"/>
      <c r="EY11" s="303"/>
      <c r="EZ11" s="303"/>
      <c r="FA11" s="303"/>
      <c r="FB11" s="303"/>
      <c r="FC11" s="303"/>
    </row>
    <row r="12" spans="1:159" customFormat="1" ht="20.100000000000001" customHeight="1">
      <c r="A12" s="418" t="s">
        <v>1294</v>
      </c>
      <c r="B12" s="311">
        <f>SUM(B13:B50)</f>
        <v>370179</v>
      </c>
      <c r="C12" s="303"/>
      <c r="D12" s="303"/>
      <c r="E12" s="303"/>
      <c r="F12" s="303"/>
      <c r="G12" s="303"/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  <c r="S12" s="303"/>
      <c r="T12" s="303"/>
      <c r="U12" s="303"/>
      <c r="V12" s="303"/>
      <c r="W12" s="303"/>
      <c r="X12" s="303"/>
      <c r="Y12" s="303"/>
      <c r="Z12" s="303"/>
      <c r="AA12" s="303"/>
      <c r="AB12" s="303"/>
      <c r="AC12" s="303"/>
      <c r="AD12" s="303"/>
      <c r="AE12" s="303"/>
      <c r="AF12" s="303"/>
      <c r="AG12" s="303"/>
      <c r="AH12" s="303"/>
      <c r="AI12" s="303"/>
      <c r="AJ12" s="303"/>
      <c r="AK12" s="303"/>
      <c r="AL12" s="303"/>
      <c r="AM12" s="303"/>
      <c r="AN12" s="303"/>
      <c r="AO12" s="303"/>
      <c r="AP12" s="303"/>
      <c r="AQ12" s="303"/>
      <c r="AR12" s="303"/>
      <c r="AS12" s="303"/>
      <c r="AT12" s="303"/>
      <c r="AU12" s="303"/>
      <c r="AV12" s="303"/>
      <c r="AW12" s="303"/>
      <c r="AX12" s="303"/>
      <c r="AY12" s="303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  <c r="BS12" s="303"/>
      <c r="BT12" s="303"/>
      <c r="BU12" s="303"/>
      <c r="BV12" s="303"/>
      <c r="BW12" s="303"/>
      <c r="BX12" s="303"/>
      <c r="BY12" s="303"/>
      <c r="BZ12" s="303"/>
      <c r="CA12" s="303"/>
      <c r="CB12" s="303"/>
      <c r="CC12" s="303"/>
      <c r="CD12" s="303"/>
      <c r="CE12" s="303"/>
      <c r="CF12" s="303"/>
      <c r="CG12" s="303"/>
      <c r="CH12" s="303"/>
      <c r="CI12" s="303"/>
      <c r="CJ12" s="303"/>
      <c r="CK12" s="303"/>
      <c r="CL12" s="303"/>
      <c r="CM12" s="303"/>
      <c r="CN12" s="303"/>
      <c r="CO12" s="303"/>
      <c r="CP12" s="303"/>
      <c r="CQ12" s="303"/>
      <c r="CR12" s="303"/>
      <c r="CS12" s="303"/>
      <c r="CT12" s="303"/>
      <c r="CU12" s="303"/>
      <c r="CV12" s="303"/>
      <c r="CW12" s="303"/>
      <c r="CX12" s="303"/>
      <c r="CY12" s="303"/>
      <c r="CZ12" s="303"/>
      <c r="DA12" s="303"/>
      <c r="DB12" s="303"/>
      <c r="DC12" s="303"/>
      <c r="DD12" s="303"/>
      <c r="DE12" s="303"/>
      <c r="DF12" s="303"/>
      <c r="DG12" s="303"/>
      <c r="DH12" s="303"/>
      <c r="DI12" s="303"/>
      <c r="DJ12" s="303"/>
      <c r="DK12" s="303"/>
      <c r="DL12" s="303"/>
      <c r="DM12" s="303"/>
      <c r="DN12" s="303"/>
      <c r="DO12" s="303"/>
      <c r="DP12" s="303"/>
      <c r="DQ12" s="303"/>
      <c r="DR12" s="303"/>
      <c r="DS12" s="303"/>
      <c r="DT12" s="303"/>
      <c r="DU12" s="303"/>
      <c r="DV12" s="303"/>
      <c r="DW12" s="303"/>
      <c r="DX12" s="303"/>
      <c r="DY12" s="303"/>
      <c r="DZ12" s="303"/>
      <c r="EA12" s="303"/>
      <c r="EB12" s="303"/>
      <c r="EC12" s="303"/>
      <c r="ED12" s="303"/>
      <c r="EE12" s="303"/>
      <c r="EF12" s="303"/>
      <c r="EG12" s="303"/>
      <c r="EH12" s="303"/>
      <c r="EI12" s="303"/>
      <c r="EJ12" s="303"/>
      <c r="EK12" s="303"/>
      <c r="EL12" s="303"/>
      <c r="EM12" s="303"/>
      <c r="EN12" s="303"/>
      <c r="EO12" s="303"/>
      <c r="EP12" s="303"/>
      <c r="EQ12" s="303"/>
      <c r="ER12" s="303"/>
      <c r="ES12" s="303"/>
      <c r="ET12" s="303"/>
      <c r="EU12" s="303"/>
      <c r="EV12" s="303"/>
      <c r="EW12" s="303"/>
      <c r="EX12" s="303"/>
      <c r="EY12" s="303"/>
      <c r="EZ12" s="303"/>
      <c r="FA12" s="303"/>
      <c r="FB12" s="303"/>
      <c r="FC12" s="303"/>
    </row>
    <row r="13" spans="1:159" customFormat="1" ht="20.100000000000001" customHeight="1">
      <c r="A13" s="419" t="s">
        <v>1295</v>
      </c>
      <c r="B13" s="280"/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303"/>
      <c r="AA13" s="303"/>
      <c r="AB13" s="303"/>
      <c r="AC13" s="303"/>
      <c r="AD13" s="303"/>
      <c r="AE13" s="303"/>
      <c r="AF13" s="303"/>
      <c r="AG13" s="303"/>
      <c r="AH13" s="303"/>
      <c r="AI13" s="303"/>
      <c r="AJ13" s="303"/>
      <c r="AK13" s="303"/>
      <c r="AL13" s="303"/>
      <c r="AM13" s="303"/>
      <c r="AN13" s="303"/>
      <c r="AO13" s="303"/>
      <c r="AP13" s="303"/>
      <c r="AQ13" s="303"/>
      <c r="AR13" s="303"/>
      <c r="AS13" s="303"/>
      <c r="AT13" s="303"/>
      <c r="AU13" s="303"/>
      <c r="AV13" s="303"/>
      <c r="AW13" s="303"/>
      <c r="AX13" s="303"/>
      <c r="AY13" s="303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  <c r="BS13" s="303"/>
      <c r="BT13" s="303"/>
      <c r="BU13" s="303"/>
      <c r="BV13" s="303"/>
      <c r="BW13" s="303"/>
      <c r="BX13" s="303"/>
      <c r="BY13" s="303"/>
      <c r="BZ13" s="303"/>
      <c r="CA13" s="303"/>
      <c r="CB13" s="303"/>
      <c r="CC13" s="303"/>
      <c r="CD13" s="303"/>
      <c r="CE13" s="303"/>
      <c r="CF13" s="303"/>
      <c r="CG13" s="303"/>
      <c r="CH13" s="303"/>
      <c r="CI13" s="303"/>
      <c r="CJ13" s="303"/>
      <c r="CK13" s="303"/>
      <c r="CL13" s="303"/>
      <c r="CM13" s="303"/>
      <c r="CN13" s="303"/>
      <c r="CO13" s="303"/>
      <c r="CP13" s="303"/>
      <c r="CQ13" s="303"/>
      <c r="CR13" s="303"/>
      <c r="CS13" s="303"/>
      <c r="CT13" s="303"/>
      <c r="CU13" s="303"/>
      <c r="CV13" s="303"/>
      <c r="CW13" s="303"/>
      <c r="CX13" s="303"/>
      <c r="CY13" s="303"/>
      <c r="CZ13" s="303"/>
      <c r="DA13" s="303"/>
      <c r="DB13" s="303"/>
      <c r="DC13" s="303"/>
      <c r="DD13" s="303"/>
      <c r="DE13" s="303"/>
      <c r="DF13" s="303"/>
      <c r="DG13" s="303"/>
      <c r="DH13" s="303"/>
      <c r="DI13" s="303"/>
      <c r="DJ13" s="303"/>
      <c r="DK13" s="303"/>
      <c r="DL13" s="303"/>
      <c r="DM13" s="303"/>
      <c r="DN13" s="303"/>
      <c r="DO13" s="303"/>
      <c r="DP13" s="303"/>
      <c r="DQ13" s="303"/>
      <c r="DR13" s="303"/>
      <c r="DS13" s="303"/>
      <c r="DT13" s="303"/>
      <c r="DU13" s="303"/>
      <c r="DV13" s="303"/>
      <c r="DW13" s="303"/>
      <c r="DX13" s="303"/>
      <c r="DY13" s="303"/>
      <c r="DZ13" s="303"/>
      <c r="EA13" s="303"/>
      <c r="EB13" s="303"/>
      <c r="EC13" s="303"/>
      <c r="ED13" s="303"/>
      <c r="EE13" s="303"/>
      <c r="EF13" s="303"/>
      <c r="EG13" s="303"/>
      <c r="EH13" s="303"/>
      <c r="EI13" s="303"/>
      <c r="EJ13" s="303"/>
      <c r="EK13" s="303"/>
      <c r="EL13" s="303"/>
      <c r="EM13" s="303"/>
      <c r="EN13" s="303"/>
      <c r="EO13" s="303"/>
      <c r="EP13" s="303"/>
      <c r="EQ13" s="303"/>
      <c r="ER13" s="303"/>
      <c r="ES13" s="303"/>
      <c r="ET13" s="303"/>
      <c r="EU13" s="303"/>
      <c r="EV13" s="303"/>
      <c r="EW13" s="303"/>
      <c r="EX13" s="303"/>
      <c r="EY13" s="303"/>
      <c r="EZ13" s="303"/>
      <c r="FA13" s="303"/>
      <c r="FB13" s="303"/>
      <c r="FC13" s="303"/>
    </row>
    <row r="14" spans="1:159" customFormat="1" ht="20.100000000000001" customHeight="1">
      <c r="A14" s="420" t="s">
        <v>1296</v>
      </c>
      <c r="B14" s="280">
        <v>130832</v>
      </c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303"/>
      <c r="AK14" s="303"/>
      <c r="AL14" s="303"/>
      <c r="AM14" s="303"/>
      <c r="AN14" s="303"/>
      <c r="AO14" s="303"/>
      <c r="AP14" s="303"/>
      <c r="AQ14" s="303"/>
      <c r="AR14" s="303"/>
      <c r="AS14" s="303"/>
      <c r="AT14" s="303"/>
      <c r="AU14" s="303"/>
      <c r="AV14" s="303"/>
      <c r="AW14" s="303"/>
      <c r="AX14" s="303"/>
      <c r="AY14" s="303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  <c r="BS14" s="303"/>
      <c r="BT14" s="303"/>
      <c r="BU14" s="303"/>
      <c r="BV14" s="303"/>
      <c r="BW14" s="303"/>
      <c r="BX14" s="303"/>
      <c r="BY14" s="303"/>
      <c r="BZ14" s="303"/>
      <c r="CA14" s="303"/>
      <c r="CB14" s="303"/>
      <c r="CC14" s="303"/>
      <c r="CD14" s="303"/>
      <c r="CE14" s="303"/>
      <c r="CF14" s="303"/>
      <c r="CG14" s="303"/>
      <c r="CH14" s="303"/>
      <c r="CI14" s="303"/>
      <c r="CJ14" s="303"/>
      <c r="CK14" s="303"/>
      <c r="CL14" s="303"/>
      <c r="CM14" s="303"/>
      <c r="CN14" s="303"/>
      <c r="CO14" s="303"/>
      <c r="CP14" s="303"/>
      <c r="CQ14" s="303"/>
      <c r="CR14" s="303"/>
      <c r="CS14" s="303"/>
      <c r="CT14" s="303"/>
      <c r="CU14" s="303"/>
      <c r="CV14" s="303"/>
      <c r="CW14" s="303"/>
      <c r="CX14" s="303"/>
      <c r="CY14" s="303"/>
      <c r="CZ14" s="303"/>
      <c r="DA14" s="303"/>
      <c r="DB14" s="303"/>
      <c r="DC14" s="303"/>
      <c r="DD14" s="303"/>
      <c r="DE14" s="303"/>
      <c r="DF14" s="303"/>
      <c r="DG14" s="303"/>
      <c r="DH14" s="303"/>
      <c r="DI14" s="303"/>
      <c r="DJ14" s="303"/>
      <c r="DK14" s="303"/>
      <c r="DL14" s="303"/>
      <c r="DM14" s="303"/>
      <c r="DN14" s="303"/>
      <c r="DO14" s="303"/>
      <c r="DP14" s="303"/>
      <c r="DQ14" s="303"/>
      <c r="DR14" s="303"/>
      <c r="DS14" s="303"/>
      <c r="DT14" s="303"/>
      <c r="DU14" s="303"/>
      <c r="DV14" s="303"/>
      <c r="DW14" s="303"/>
      <c r="DX14" s="303"/>
      <c r="DY14" s="303"/>
      <c r="DZ14" s="303"/>
      <c r="EA14" s="303"/>
      <c r="EB14" s="303"/>
      <c r="EC14" s="303"/>
      <c r="ED14" s="303"/>
      <c r="EE14" s="303"/>
      <c r="EF14" s="303"/>
      <c r="EG14" s="303"/>
      <c r="EH14" s="303"/>
      <c r="EI14" s="303"/>
      <c r="EJ14" s="303"/>
      <c r="EK14" s="303"/>
      <c r="EL14" s="303"/>
      <c r="EM14" s="303"/>
      <c r="EN14" s="303"/>
      <c r="EO14" s="303"/>
      <c r="EP14" s="303"/>
      <c r="EQ14" s="303"/>
      <c r="ER14" s="303"/>
      <c r="ES14" s="303"/>
      <c r="ET14" s="303"/>
      <c r="EU14" s="303"/>
      <c r="EV14" s="303"/>
      <c r="EW14" s="303"/>
      <c r="EX14" s="303"/>
      <c r="EY14" s="303"/>
      <c r="EZ14" s="303"/>
      <c r="FA14" s="303"/>
      <c r="FB14" s="303"/>
      <c r="FC14" s="303"/>
    </row>
    <row r="15" spans="1:159" customFormat="1" ht="20.100000000000001" customHeight="1">
      <c r="A15" s="421" t="s">
        <v>1297</v>
      </c>
      <c r="B15" s="280">
        <v>32912</v>
      </c>
      <c r="C15" s="303"/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303"/>
      <c r="AH15" s="303"/>
      <c r="AI15" s="303"/>
      <c r="AJ15" s="303"/>
      <c r="AK15" s="303"/>
      <c r="AL15" s="303"/>
      <c r="AM15" s="303"/>
      <c r="AN15" s="303"/>
      <c r="AO15" s="303"/>
      <c r="AP15" s="303"/>
      <c r="AQ15" s="303"/>
      <c r="AR15" s="303"/>
      <c r="AS15" s="303"/>
      <c r="AT15" s="303"/>
      <c r="AU15" s="303"/>
      <c r="AV15" s="303"/>
      <c r="AW15" s="303"/>
      <c r="AX15" s="303"/>
      <c r="AY15" s="303"/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  <c r="BR15" s="303"/>
      <c r="BS15" s="303"/>
      <c r="BT15" s="303"/>
      <c r="BU15" s="303"/>
      <c r="BV15" s="303"/>
      <c r="BW15" s="303"/>
      <c r="BX15" s="303"/>
      <c r="BY15" s="303"/>
      <c r="BZ15" s="303"/>
      <c r="CA15" s="303"/>
      <c r="CB15" s="303"/>
      <c r="CC15" s="303"/>
      <c r="CD15" s="303"/>
      <c r="CE15" s="303"/>
      <c r="CF15" s="303"/>
      <c r="CG15" s="303"/>
      <c r="CH15" s="303"/>
      <c r="CI15" s="303"/>
      <c r="CJ15" s="303"/>
      <c r="CK15" s="303"/>
      <c r="CL15" s="303"/>
      <c r="CM15" s="303"/>
      <c r="CN15" s="303"/>
      <c r="CO15" s="303"/>
      <c r="CP15" s="303"/>
      <c r="CQ15" s="303"/>
      <c r="CR15" s="303"/>
      <c r="CS15" s="303"/>
      <c r="CT15" s="303"/>
      <c r="CU15" s="303"/>
      <c r="CV15" s="303"/>
      <c r="CW15" s="303"/>
      <c r="CX15" s="303"/>
      <c r="CY15" s="303"/>
      <c r="CZ15" s="303"/>
      <c r="DA15" s="303"/>
      <c r="DB15" s="303"/>
      <c r="DC15" s="303"/>
      <c r="DD15" s="303"/>
      <c r="DE15" s="303"/>
      <c r="DF15" s="303"/>
      <c r="DG15" s="303"/>
      <c r="DH15" s="303"/>
      <c r="DI15" s="303"/>
      <c r="DJ15" s="303"/>
      <c r="DK15" s="303"/>
      <c r="DL15" s="303"/>
      <c r="DM15" s="303"/>
      <c r="DN15" s="303"/>
      <c r="DO15" s="303"/>
      <c r="DP15" s="303"/>
      <c r="DQ15" s="303"/>
      <c r="DR15" s="303"/>
      <c r="DS15" s="303"/>
      <c r="DT15" s="303"/>
      <c r="DU15" s="303"/>
      <c r="DV15" s="303"/>
      <c r="DW15" s="303"/>
      <c r="DX15" s="303"/>
      <c r="DY15" s="303"/>
      <c r="DZ15" s="303"/>
      <c r="EA15" s="303"/>
      <c r="EB15" s="303"/>
      <c r="EC15" s="303"/>
      <c r="ED15" s="303"/>
      <c r="EE15" s="303"/>
      <c r="EF15" s="303"/>
      <c r="EG15" s="303"/>
      <c r="EH15" s="303"/>
      <c r="EI15" s="303"/>
      <c r="EJ15" s="303"/>
      <c r="EK15" s="303"/>
      <c r="EL15" s="303"/>
      <c r="EM15" s="303"/>
      <c r="EN15" s="303"/>
      <c r="EO15" s="303"/>
      <c r="EP15" s="303"/>
      <c r="EQ15" s="303"/>
      <c r="ER15" s="303"/>
      <c r="ES15" s="303"/>
      <c r="ET15" s="303"/>
      <c r="EU15" s="303"/>
      <c r="EV15" s="303"/>
      <c r="EW15" s="303"/>
      <c r="EX15" s="303"/>
      <c r="EY15" s="303"/>
      <c r="EZ15" s="303"/>
      <c r="FA15" s="303"/>
      <c r="FB15" s="303"/>
      <c r="FC15" s="303"/>
    </row>
    <row r="16" spans="1:159" customFormat="1" ht="20.100000000000001" customHeight="1">
      <c r="A16" s="283" t="s">
        <v>1298</v>
      </c>
      <c r="B16" s="280">
        <v>8533</v>
      </c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  <c r="Q16" s="303"/>
      <c r="R16" s="303"/>
      <c r="S16" s="303"/>
      <c r="T16" s="303"/>
      <c r="U16" s="303"/>
      <c r="V16" s="303"/>
      <c r="W16" s="303"/>
      <c r="X16" s="303"/>
      <c r="Y16" s="303"/>
      <c r="Z16" s="303"/>
      <c r="AA16" s="303"/>
      <c r="AB16" s="303"/>
      <c r="AC16" s="303"/>
      <c r="AD16" s="303"/>
      <c r="AE16" s="303"/>
      <c r="AF16" s="303"/>
      <c r="AG16" s="303"/>
      <c r="AH16" s="303"/>
      <c r="AI16" s="303"/>
      <c r="AJ16" s="303"/>
      <c r="AK16" s="303"/>
      <c r="AL16" s="303"/>
      <c r="AM16" s="303"/>
      <c r="AN16" s="303"/>
      <c r="AO16" s="303"/>
      <c r="AP16" s="303"/>
      <c r="AQ16" s="303"/>
      <c r="AR16" s="303"/>
      <c r="AS16" s="303"/>
      <c r="AT16" s="303"/>
      <c r="AU16" s="303"/>
      <c r="AV16" s="303"/>
      <c r="AW16" s="303"/>
      <c r="AX16" s="303"/>
      <c r="AY16" s="303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  <c r="BS16" s="303"/>
      <c r="BT16" s="303"/>
      <c r="BU16" s="303"/>
      <c r="BV16" s="303"/>
      <c r="BW16" s="303"/>
      <c r="BX16" s="303"/>
      <c r="BY16" s="303"/>
      <c r="BZ16" s="303"/>
      <c r="CA16" s="303"/>
      <c r="CB16" s="303"/>
      <c r="CC16" s="303"/>
      <c r="CD16" s="303"/>
      <c r="CE16" s="303"/>
      <c r="CF16" s="303"/>
      <c r="CG16" s="303"/>
      <c r="CH16" s="303"/>
      <c r="CI16" s="303"/>
      <c r="CJ16" s="303"/>
      <c r="CK16" s="303"/>
      <c r="CL16" s="303"/>
      <c r="CM16" s="303"/>
      <c r="CN16" s="303"/>
      <c r="CO16" s="303"/>
      <c r="CP16" s="303"/>
      <c r="CQ16" s="303"/>
      <c r="CR16" s="303"/>
      <c r="CS16" s="303"/>
      <c r="CT16" s="303"/>
      <c r="CU16" s="303"/>
      <c r="CV16" s="303"/>
      <c r="CW16" s="303"/>
      <c r="CX16" s="303"/>
      <c r="CY16" s="303"/>
      <c r="CZ16" s="303"/>
      <c r="DA16" s="303"/>
      <c r="DB16" s="303"/>
      <c r="DC16" s="303"/>
      <c r="DD16" s="303"/>
      <c r="DE16" s="303"/>
      <c r="DF16" s="303"/>
      <c r="DG16" s="303"/>
      <c r="DH16" s="303"/>
      <c r="DI16" s="303"/>
      <c r="DJ16" s="303"/>
      <c r="DK16" s="303"/>
      <c r="DL16" s="303"/>
      <c r="DM16" s="303"/>
      <c r="DN16" s="303"/>
      <c r="DO16" s="303"/>
      <c r="DP16" s="303"/>
      <c r="DQ16" s="303"/>
      <c r="DR16" s="303"/>
      <c r="DS16" s="303"/>
      <c r="DT16" s="303"/>
      <c r="DU16" s="303"/>
      <c r="DV16" s="303"/>
      <c r="DW16" s="303"/>
      <c r="DX16" s="303"/>
      <c r="DY16" s="303"/>
      <c r="DZ16" s="303"/>
      <c r="EA16" s="303"/>
      <c r="EB16" s="303"/>
      <c r="EC16" s="303"/>
      <c r="ED16" s="303"/>
      <c r="EE16" s="303"/>
      <c r="EF16" s="303"/>
      <c r="EG16" s="303"/>
      <c r="EH16" s="303"/>
      <c r="EI16" s="303"/>
      <c r="EJ16" s="303"/>
      <c r="EK16" s="303"/>
      <c r="EL16" s="303"/>
      <c r="EM16" s="303"/>
      <c r="EN16" s="303"/>
      <c r="EO16" s="303"/>
      <c r="EP16" s="303"/>
      <c r="EQ16" s="303"/>
      <c r="ER16" s="303"/>
      <c r="ES16" s="303"/>
      <c r="ET16" s="303"/>
      <c r="EU16" s="303"/>
      <c r="EV16" s="303"/>
      <c r="EW16" s="303"/>
      <c r="EX16" s="303"/>
      <c r="EY16" s="303"/>
      <c r="EZ16" s="303"/>
      <c r="FA16" s="303"/>
      <c r="FB16" s="303"/>
      <c r="FC16" s="303"/>
    </row>
    <row r="17" spans="1:159" customFormat="1" ht="20.100000000000001" customHeight="1">
      <c r="A17" s="283" t="s">
        <v>1299</v>
      </c>
      <c r="B17" s="280">
        <v>2461</v>
      </c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  <c r="Y17" s="303"/>
      <c r="Z17" s="303"/>
      <c r="AA17" s="303"/>
      <c r="AB17" s="303"/>
      <c r="AC17" s="303"/>
      <c r="AD17" s="303"/>
      <c r="AE17" s="303"/>
      <c r="AF17" s="303"/>
      <c r="AG17" s="303"/>
      <c r="AH17" s="303"/>
      <c r="AI17" s="303"/>
      <c r="AJ17" s="303"/>
      <c r="AK17" s="303"/>
      <c r="AL17" s="303"/>
      <c r="AM17" s="303"/>
      <c r="AN17" s="303"/>
      <c r="AO17" s="303"/>
      <c r="AP17" s="303"/>
      <c r="AQ17" s="303"/>
      <c r="AR17" s="303"/>
      <c r="AS17" s="303"/>
      <c r="AT17" s="303"/>
      <c r="AU17" s="303"/>
      <c r="AV17" s="303"/>
      <c r="AW17" s="303"/>
      <c r="AX17" s="303"/>
      <c r="AY17" s="303"/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  <c r="BS17" s="303"/>
      <c r="BT17" s="303"/>
      <c r="BU17" s="303"/>
      <c r="BV17" s="303"/>
      <c r="BW17" s="303"/>
      <c r="BX17" s="303"/>
      <c r="BY17" s="303"/>
      <c r="BZ17" s="303"/>
      <c r="CA17" s="303"/>
      <c r="CB17" s="303"/>
      <c r="CC17" s="303"/>
      <c r="CD17" s="303"/>
      <c r="CE17" s="303"/>
      <c r="CF17" s="303"/>
      <c r="CG17" s="303"/>
      <c r="CH17" s="303"/>
      <c r="CI17" s="303"/>
      <c r="CJ17" s="303"/>
      <c r="CK17" s="303"/>
      <c r="CL17" s="303"/>
      <c r="CM17" s="303"/>
      <c r="CN17" s="303"/>
      <c r="CO17" s="303"/>
      <c r="CP17" s="303"/>
      <c r="CQ17" s="303"/>
      <c r="CR17" s="303"/>
      <c r="CS17" s="303"/>
      <c r="CT17" s="303"/>
      <c r="CU17" s="303"/>
      <c r="CV17" s="303"/>
      <c r="CW17" s="303"/>
      <c r="CX17" s="303"/>
      <c r="CY17" s="303"/>
      <c r="CZ17" s="303"/>
      <c r="DA17" s="303"/>
      <c r="DB17" s="303"/>
      <c r="DC17" s="303"/>
      <c r="DD17" s="303"/>
      <c r="DE17" s="303"/>
      <c r="DF17" s="303"/>
      <c r="DG17" s="303"/>
      <c r="DH17" s="303"/>
      <c r="DI17" s="303"/>
      <c r="DJ17" s="303"/>
      <c r="DK17" s="303"/>
      <c r="DL17" s="303"/>
      <c r="DM17" s="303"/>
      <c r="DN17" s="303"/>
      <c r="DO17" s="303"/>
      <c r="DP17" s="303"/>
      <c r="DQ17" s="303"/>
      <c r="DR17" s="303"/>
      <c r="DS17" s="303"/>
      <c r="DT17" s="303"/>
      <c r="DU17" s="303"/>
      <c r="DV17" s="303"/>
      <c r="DW17" s="303"/>
      <c r="DX17" s="303"/>
      <c r="DY17" s="303"/>
      <c r="DZ17" s="303"/>
      <c r="EA17" s="303"/>
      <c r="EB17" s="303"/>
      <c r="EC17" s="303"/>
      <c r="ED17" s="303"/>
      <c r="EE17" s="303"/>
      <c r="EF17" s="303"/>
      <c r="EG17" s="303"/>
      <c r="EH17" s="303"/>
      <c r="EI17" s="303"/>
      <c r="EJ17" s="303"/>
      <c r="EK17" s="303"/>
      <c r="EL17" s="303"/>
      <c r="EM17" s="303"/>
      <c r="EN17" s="303"/>
      <c r="EO17" s="303"/>
      <c r="EP17" s="303"/>
      <c r="EQ17" s="303"/>
      <c r="ER17" s="303"/>
      <c r="ES17" s="303"/>
      <c r="ET17" s="303"/>
      <c r="EU17" s="303"/>
      <c r="EV17" s="303"/>
      <c r="EW17" s="303"/>
      <c r="EX17" s="303"/>
      <c r="EY17" s="303"/>
      <c r="EZ17" s="303"/>
      <c r="FA17" s="303"/>
      <c r="FB17" s="303"/>
      <c r="FC17" s="303"/>
    </row>
    <row r="18" spans="1:159" customFormat="1" ht="20.100000000000001" customHeight="1">
      <c r="A18" s="278" t="s">
        <v>1300</v>
      </c>
      <c r="B18" s="280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303"/>
      <c r="AI18" s="303"/>
      <c r="AJ18" s="303"/>
      <c r="AK18" s="303"/>
      <c r="AL18" s="303"/>
      <c r="AM18" s="303"/>
      <c r="AN18" s="303"/>
      <c r="AO18" s="303"/>
      <c r="AP18" s="303"/>
      <c r="AQ18" s="303"/>
      <c r="AR18" s="303"/>
      <c r="AS18" s="303"/>
      <c r="AT18" s="303"/>
      <c r="AU18" s="303"/>
      <c r="AV18" s="303"/>
      <c r="AW18" s="303"/>
      <c r="AX18" s="303"/>
      <c r="AY18" s="303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  <c r="BR18" s="303"/>
      <c r="BS18" s="303"/>
      <c r="BT18" s="303"/>
      <c r="BU18" s="303"/>
      <c r="BV18" s="303"/>
      <c r="BW18" s="303"/>
      <c r="BX18" s="303"/>
      <c r="BY18" s="303"/>
      <c r="BZ18" s="303"/>
      <c r="CA18" s="303"/>
      <c r="CB18" s="303"/>
      <c r="CC18" s="303"/>
      <c r="CD18" s="303"/>
      <c r="CE18" s="303"/>
      <c r="CF18" s="303"/>
      <c r="CG18" s="303"/>
      <c r="CH18" s="303"/>
      <c r="CI18" s="303"/>
      <c r="CJ18" s="303"/>
      <c r="CK18" s="303"/>
      <c r="CL18" s="303"/>
      <c r="CM18" s="303"/>
      <c r="CN18" s="303"/>
      <c r="CO18" s="303"/>
      <c r="CP18" s="303"/>
      <c r="CQ18" s="303"/>
      <c r="CR18" s="303"/>
      <c r="CS18" s="303"/>
      <c r="CT18" s="303"/>
      <c r="CU18" s="303"/>
      <c r="CV18" s="303"/>
      <c r="CW18" s="303"/>
      <c r="CX18" s="303"/>
      <c r="CY18" s="303"/>
      <c r="CZ18" s="303"/>
      <c r="DA18" s="303"/>
      <c r="DB18" s="303"/>
      <c r="DC18" s="303"/>
      <c r="DD18" s="303"/>
      <c r="DE18" s="303"/>
      <c r="DF18" s="303"/>
      <c r="DG18" s="303"/>
      <c r="DH18" s="303"/>
      <c r="DI18" s="303"/>
      <c r="DJ18" s="303"/>
      <c r="DK18" s="303"/>
      <c r="DL18" s="303"/>
      <c r="DM18" s="303"/>
      <c r="DN18" s="303"/>
      <c r="DO18" s="303"/>
      <c r="DP18" s="303"/>
      <c r="DQ18" s="303"/>
      <c r="DR18" s="303"/>
      <c r="DS18" s="303"/>
      <c r="DT18" s="303"/>
      <c r="DU18" s="303"/>
      <c r="DV18" s="303"/>
      <c r="DW18" s="303"/>
      <c r="DX18" s="303"/>
      <c r="DY18" s="303"/>
      <c r="DZ18" s="303"/>
      <c r="EA18" s="303"/>
      <c r="EB18" s="303"/>
      <c r="EC18" s="303"/>
      <c r="ED18" s="303"/>
      <c r="EE18" s="303"/>
      <c r="EF18" s="303"/>
      <c r="EG18" s="303"/>
      <c r="EH18" s="303"/>
      <c r="EI18" s="303"/>
      <c r="EJ18" s="303"/>
      <c r="EK18" s="303"/>
      <c r="EL18" s="303"/>
      <c r="EM18" s="303"/>
      <c r="EN18" s="303"/>
      <c r="EO18" s="303"/>
      <c r="EP18" s="303"/>
      <c r="EQ18" s="303"/>
      <c r="ER18" s="303"/>
      <c r="ES18" s="303"/>
      <c r="ET18" s="303"/>
      <c r="EU18" s="303"/>
      <c r="EV18" s="303"/>
      <c r="EW18" s="303"/>
      <c r="EX18" s="303"/>
      <c r="EY18" s="303"/>
      <c r="EZ18" s="303"/>
      <c r="FA18" s="303"/>
      <c r="FB18" s="303"/>
      <c r="FC18" s="303"/>
    </row>
    <row r="19" spans="1:159" customFormat="1" ht="20.100000000000001" customHeight="1">
      <c r="A19" s="278" t="s">
        <v>1301</v>
      </c>
      <c r="B19" s="280">
        <v>4761</v>
      </c>
      <c r="C19" s="303"/>
      <c r="D19" s="303"/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3"/>
      <c r="BW19" s="303"/>
      <c r="BX19" s="303"/>
      <c r="BY19" s="303"/>
      <c r="BZ19" s="303"/>
      <c r="CA19" s="303"/>
      <c r="CB19" s="303"/>
      <c r="CC19" s="303"/>
      <c r="CD19" s="303"/>
      <c r="CE19" s="303"/>
      <c r="CF19" s="303"/>
      <c r="CG19" s="303"/>
      <c r="CH19" s="303"/>
      <c r="CI19" s="303"/>
      <c r="CJ19" s="303"/>
      <c r="CK19" s="303"/>
      <c r="CL19" s="303"/>
      <c r="CM19" s="303"/>
      <c r="CN19" s="303"/>
      <c r="CO19" s="303"/>
      <c r="CP19" s="303"/>
      <c r="CQ19" s="303"/>
      <c r="CR19" s="303"/>
      <c r="CS19" s="303"/>
      <c r="CT19" s="303"/>
      <c r="CU19" s="303"/>
      <c r="CV19" s="303"/>
      <c r="CW19" s="303"/>
      <c r="CX19" s="303"/>
      <c r="CY19" s="303"/>
      <c r="CZ19" s="303"/>
      <c r="DA19" s="303"/>
      <c r="DB19" s="303"/>
      <c r="DC19" s="303"/>
      <c r="DD19" s="303"/>
      <c r="DE19" s="303"/>
      <c r="DF19" s="303"/>
      <c r="DG19" s="303"/>
      <c r="DH19" s="303"/>
      <c r="DI19" s="303"/>
      <c r="DJ19" s="303"/>
      <c r="DK19" s="303"/>
      <c r="DL19" s="303"/>
      <c r="DM19" s="303"/>
      <c r="DN19" s="303"/>
      <c r="DO19" s="303"/>
      <c r="DP19" s="303"/>
      <c r="DQ19" s="303"/>
      <c r="DR19" s="303"/>
      <c r="DS19" s="303"/>
      <c r="DT19" s="303"/>
      <c r="DU19" s="303"/>
      <c r="DV19" s="303"/>
      <c r="DW19" s="303"/>
      <c r="DX19" s="303"/>
      <c r="DY19" s="303"/>
      <c r="DZ19" s="303"/>
      <c r="EA19" s="303"/>
      <c r="EB19" s="303"/>
      <c r="EC19" s="303"/>
      <c r="ED19" s="303"/>
      <c r="EE19" s="303"/>
      <c r="EF19" s="303"/>
      <c r="EG19" s="303"/>
      <c r="EH19" s="303"/>
      <c r="EI19" s="303"/>
      <c r="EJ19" s="303"/>
      <c r="EK19" s="303"/>
      <c r="EL19" s="303"/>
      <c r="EM19" s="303"/>
      <c r="EN19" s="303"/>
      <c r="EO19" s="303"/>
      <c r="EP19" s="303"/>
      <c r="EQ19" s="303"/>
      <c r="ER19" s="303"/>
      <c r="ES19" s="303"/>
      <c r="ET19" s="303"/>
      <c r="EU19" s="303"/>
      <c r="EV19" s="303"/>
      <c r="EW19" s="303"/>
      <c r="EX19" s="303"/>
      <c r="EY19" s="303"/>
      <c r="EZ19" s="303"/>
      <c r="FA19" s="303"/>
      <c r="FB19" s="303"/>
      <c r="FC19" s="303"/>
    </row>
    <row r="20" spans="1:159" customFormat="1" ht="20.100000000000001" customHeight="1">
      <c r="A20" s="278" t="s">
        <v>1302</v>
      </c>
      <c r="B20" s="280">
        <v>8587</v>
      </c>
      <c r="C20" s="303"/>
      <c r="D20" s="303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303"/>
      <c r="BW20" s="303"/>
      <c r="BX20" s="303"/>
      <c r="BY20" s="303"/>
      <c r="BZ20" s="303"/>
      <c r="CA20" s="303"/>
      <c r="CB20" s="303"/>
      <c r="CC20" s="303"/>
      <c r="CD20" s="303"/>
      <c r="CE20" s="303"/>
      <c r="CF20" s="303"/>
      <c r="CG20" s="303"/>
      <c r="CH20" s="303"/>
      <c r="CI20" s="303"/>
      <c r="CJ20" s="303"/>
      <c r="CK20" s="303"/>
      <c r="CL20" s="303"/>
      <c r="CM20" s="303"/>
      <c r="CN20" s="303"/>
      <c r="CO20" s="303"/>
      <c r="CP20" s="303"/>
      <c r="CQ20" s="303"/>
      <c r="CR20" s="303"/>
      <c r="CS20" s="303"/>
      <c r="CT20" s="303"/>
      <c r="CU20" s="303"/>
      <c r="CV20" s="303"/>
      <c r="CW20" s="303"/>
      <c r="CX20" s="303"/>
      <c r="CY20" s="303"/>
      <c r="CZ20" s="303"/>
      <c r="DA20" s="303"/>
      <c r="DB20" s="303"/>
      <c r="DC20" s="303"/>
      <c r="DD20" s="303"/>
      <c r="DE20" s="303"/>
      <c r="DF20" s="303"/>
      <c r="DG20" s="303"/>
      <c r="DH20" s="303"/>
      <c r="DI20" s="303"/>
      <c r="DJ20" s="303"/>
      <c r="DK20" s="303"/>
      <c r="DL20" s="303"/>
      <c r="DM20" s="303"/>
      <c r="DN20" s="303"/>
      <c r="DO20" s="303"/>
      <c r="DP20" s="303"/>
      <c r="DQ20" s="303"/>
      <c r="DR20" s="303"/>
      <c r="DS20" s="303"/>
      <c r="DT20" s="303"/>
      <c r="DU20" s="303"/>
      <c r="DV20" s="303"/>
      <c r="DW20" s="303"/>
      <c r="DX20" s="303"/>
      <c r="DY20" s="303"/>
      <c r="DZ20" s="303"/>
      <c r="EA20" s="303"/>
      <c r="EB20" s="303"/>
      <c r="EC20" s="303"/>
      <c r="ED20" s="303"/>
      <c r="EE20" s="303"/>
      <c r="EF20" s="303"/>
      <c r="EG20" s="303"/>
      <c r="EH20" s="303"/>
      <c r="EI20" s="303"/>
      <c r="EJ20" s="303"/>
      <c r="EK20" s="303"/>
      <c r="EL20" s="303"/>
      <c r="EM20" s="303"/>
      <c r="EN20" s="303"/>
      <c r="EO20" s="303"/>
      <c r="EP20" s="303"/>
      <c r="EQ20" s="303"/>
      <c r="ER20" s="303"/>
      <c r="ES20" s="303"/>
      <c r="ET20" s="303"/>
      <c r="EU20" s="303"/>
      <c r="EV20" s="303"/>
      <c r="EW20" s="303"/>
      <c r="EX20" s="303"/>
      <c r="EY20" s="303"/>
      <c r="EZ20" s="303"/>
      <c r="FA20" s="303"/>
      <c r="FB20" s="303"/>
      <c r="FC20" s="303"/>
    </row>
    <row r="21" spans="1:159" customFormat="1" ht="20.100000000000001" customHeight="1">
      <c r="A21" s="278" t="s">
        <v>1303</v>
      </c>
      <c r="B21" s="280">
        <v>24110</v>
      </c>
      <c r="C21" s="303"/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3"/>
      <c r="AE21" s="303"/>
      <c r="AF21" s="303"/>
      <c r="AG21" s="303"/>
      <c r="AH21" s="303"/>
      <c r="AI21" s="303"/>
      <c r="AJ21" s="303"/>
      <c r="AK21" s="303"/>
      <c r="AL21" s="303"/>
      <c r="AM21" s="303"/>
      <c r="AN21" s="303"/>
      <c r="AO21" s="303"/>
      <c r="AP21" s="303"/>
      <c r="AQ21" s="303"/>
      <c r="AR21" s="303"/>
      <c r="AS21" s="303"/>
      <c r="AT21" s="303"/>
      <c r="AU21" s="303"/>
      <c r="AV21" s="303"/>
      <c r="AW21" s="303"/>
      <c r="AX21" s="303"/>
      <c r="AY21" s="303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  <c r="BS21" s="303"/>
      <c r="BT21" s="303"/>
      <c r="BU21" s="303"/>
      <c r="BV21" s="303"/>
      <c r="BW21" s="303"/>
      <c r="BX21" s="303"/>
      <c r="BY21" s="303"/>
      <c r="BZ21" s="303"/>
      <c r="CA21" s="303"/>
      <c r="CB21" s="303"/>
      <c r="CC21" s="303"/>
      <c r="CD21" s="303"/>
      <c r="CE21" s="303"/>
      <c r="CF21" s="303"/>
      <c r="CG21" s="303"/>
      <c r="CH21" s="303"/>
      <c r="CI21" s="303"/>
      <c r="CJ21" s="303"/>
      <c r="CK21" s="303"/>
      <c r="CL21" s="303"/>
      <c r="CM21" s="303"/>
      <c r="CN21" s="303"/>
      <c r="CO21" s="303"/>
      <c r="CP21" s="303"/>
      <c r="CQ21" s="303"/>
      <c r="CR21" s="303"/>
      <c r="CS21" s="303"/>
      <c r="CT21" s="303"/>
      <c r="CU21" s="303"/>
      <c r="CV21" s="303"/>
      <c r="CW21" s="303"/>
      <c r="CX21" s="303"/>
      <c r="CY21" s="303"/>
      <c r="CZ21" s="303"/>
      <c r="DA21" s="303"/>
      <c r="DB21" s="303"/>
      <c r="DC21" s="303"/>
      <c r="DD21" s="303"/>
      <c r="DE21" s="303"/>
      <c r="DF21" s="303"/>
      <c r="DG21" s="303"/>
      <c r="DH21" s="303"/>
      <c r="DI21" s="303"/>
      <c r="DJ21" s="303"/>
      <c r="DK21" s="303"/>
      <c r="DL21" s="303"/>
      <c r="DM21" s="303"/>
      <c r="DN21" s="303"/>
      <c r="DO21" s="303"/>
      <c r="DP21" s="303"/>
      <c r="DQ21" s="303"/>
      <c r="DR21" s="303"/>
      <c r="DS21" s="303"/>
      <c r="DT21" s="303"/>
      <c r="DU21" s="303"/>
      <c r="DV21" s="303"/>
      <c r="DW21" s="303"/>
      <c r="DX21" s="303"/>
      <c r="DY21" s="303"/>
      <c r="DZ21" s="303"/>
      <c r="EA21" s="303"/>
      <c r="EB21" s="303"/>
      <c r="EC21" s="303"/>
      <c r="ED21" s="303"/>
      <c r="EE21" s="303"/>
      <c r="EF21" s="303"/>
      <c r="EG21" s="303"/>
      <c r="EH21" s="303"/>
      <c r="EI21" s="303"/>
      <c r="EJ21" s="303"/>
      <c r="EK21" s="303"/>
      <c r="EL21" s="303"/>
      <c r="EM21" s="303"/>
      <c r="EN21" s="303"/>
      <c r="EO21" s="303"/>
      <c r="EP21" s="303"/>
      <c r="EQ21" s="303"/>
      <c r="ER21" s="303"/>
      <c r="ES21" s="303"/>
      <c r="ET21" s="303"/>
      <c r="EU21" s="303"/>
      <c r="EV21" s="303"/>
      <c r="EW21" s="303"/>
      <c r="EX21" s="303"/>
      <c r="EY21" s="303"/>
      <c r="EZ21" s="303"/>
      <c r="FA21" s="303"/>
      <c r="FB21" s="303"/>
      <c r="FC21" s="303"/>
    </row>
    <row r="22" spans="1:159" customFormat="1" ht="20.100000000000001" customHeight="1">
      <c r="A22" s="283" t="s">
        <v>1304</v>
      </c>
      <c r="B22" s="280">
        <v>3740</v>
      </c>
      <c r="C22" s="303"/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303"/>
      <c r="AI22" s="303"/>
      <c r="AJ22" s="303"/>
      <c r="AK22" s="303"/>
      <c r="AL22" s="303"/>
      <c r="AM22" s="303"/>
      <c r="AN22" s="303"/>
      <c r="AO22" s="303"/>
      <c r="AP22" s="303"/>
      <c r="AQ22" s="303"/>
      <c r="AR22" s="303"/>
      <c r="AS22" s="303"/>
      <c r="AT22" s="303"/>
      <c r="AU22" s="303"/>
      <c r="AV22" s="303"/>
      <c r="AW22" s="303"/>
      <c r="AX22" s="303"/>
      <c r="AY22" s="303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  <c r="BS22" s="303"/>
      <c r="BT22" s="303"/>
      <c r="BU22" s="303"/>
      <c r="BV22" s="303"/>
      <c r="BW22" s="303"/>
      <c r="BX22" s="303"/>
      <c r="BY22" s="303"/>
      <c r="BZ22" s="303"/>
      <c r="CA22" s="303"/>
      <c r="CB22" s="303"/>
      <c r="CC22" s="303"/>
      <c r="CD22" s="303"/>
      <c r="CE22" s="303"/>
      <c r="CF22" s="303"/>
      <c r="CG22" s="303"/>
      <c r="CH22" s="303"/>
      <c r="CI22" s="303"/>
      <c r="CJ22" s="303"/>
      <c r="CK22" s="303"/>
      <c r="CL22" s="303"/>
      <c r="CM22" s="303"/>
      <c r="CN22" s="303"/>
      <c r="CO22" s="303"/>
      <c r="CP22" s="303"/>
      <c r="CQ22" s="303"/>
      <c r="CR22" s="303"/>
      <c r="CS22" s="303"/>
      <c r="CT22" s="303"/>
      <c r="CU22" s="303"/>
      <c r="CV22" s="303"/>
      <c r="CW22" s="303"/>
      <c r="CX22" s="303"/>
      <c r="CY22" s="303"/>
      <c r="CZ22" s="303"/>
      <c r="DA22" s="303"/>
      <c r="DB22" s="303"/>
      <c r="DC22" s="303"/>
      <c r="DD22" s="303"/>
      <c r="DE22" s="303"/>
      <c r="DF22" s="303"/>
      <c r="DG22" s="303"/>
      <c r="DH22" s="303"/>
      <c r="DI22" s="303"/>
      <c r="DJ22" s="303"/>
      <c r="DK22" s="303"/>
      <c r="DL22" s="303"/>
      <c r="DM22" s="303"/>
      <c r="DN22" s="303"/>
      <c r="DO22" s="303"/>
      <c r="DP22" s="303"/>
      <c r="DQ22" s="303"/>
      <c r="DR22" s="303"/>
      <c r="DS22" s="303"/>
      <c r="DT22" s="303"/>
      <c r="DU22" s="303"/>
      <c r="DV22" s="303"/>
      <c r="DW22" s="303"/>
      <c r="DX22" s="303"/>
      <c r="DY22" s="303"/>
      <c r="DZ22" s="303"/>
      <c r="EA22" s="303"/>
      <c r="EB22" s="303"/>
      <c r="EC22" s="303"/>
      <c r="ED22" s="303"/>
      <c r="EE22" s="303"/>
      <c r="EF22" s="303"/>
      <c r="EG22" s="303"/>
      <c r="EH22" s="303"/>
      <c r="EI22" s="303"/>
      <c r="EJ22" s="303"/>
      <c r="EK22" s="303"/>
      <c r="EL22" s="303"/>
      <c r="EM22" s="303"/>
      <c r="EN22" s="303"/>
      <c r="EO22" s="303"/>
      <c r="EP22" s="303"/>
      <c r="EQ22" s="303"/>
      <c r="ER22" s="303"/>
      <c r="ES22" s="303"/>
      <c r="ET22" s="303"/>
      <c r="EU22" s="303"/>
      <c r="EV22" s="303"/>
      <c r="EW22" s="303"/>
      <c r="EX22" s="303"/>
      <c r="EY22" s="303"/>
      <c r="EZ22" s="303"/>
      <c r="FA22" s="303"/>
      <c r="FB22" s="303"/>
      <c r="FC22" s="303"/>
    </row>
    <row r="23" spans="1:159" customFormat="1" ht="20.100000000000001" customHeight="1">
      <c r="A23" s="283" t="s">
        <v>1305</v>
      </c>
      <c r="B23" s="280"/>
      <c r="C23" s="303"/>
      <c r="D23" s="303"/>
      <c r="E23" s="303"/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O23" s="303"/>
      <c r="AP23" s="303"/>
      <c r="AQ23" s="303"/>
      <c r="AR23" s="303"/>
      <c r="AS23" s="303"/>
      <c r="AT23" s="303"/>
      <c r="AU23" s="303"/>
      <c r="AV23" s="303"/>
      <c r="AW23" s="303"/>
      <c r="AX23" s="303"/>
      <c r="AY23" s="303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  <c r="BR23" s="303"/>
      <c r="BS23" s="303"/>
      <c r="BT23" s="303"/>
      <c r="BU23" s="303"/>
      <c r="BV23" s="303"/>
      <c r="BW23" s="303"/>
      <c r="BX23" s="303"/>
      <c r="BY23" s="303"/>
      <c r="BZ23" s="303"/>
      <c r="CA23" s="303"/>
      <c r="CB23" s="303"/>
      <c r="CC23" s="303"/>
      <c r="CD23" s="303"/>
      <c r="CE23" s="303"/>
      <c r="CF23" s="303"/>
      <c r="CG23" s="303"/>
      <c r="CH23" s="303"/>
      <c r="CI23" s="303"/>
      <c r="CJ23" s="303"/>
      <c r="CK23" s="303"/>
      <c r="CL23" s="303"/>
      <c r="CM23" s="303"/>
      <c r="CN23" s="303"/>
      <c r="CO23" s="303"/>
      <c r="CP23" s="303"/>
      <c r="CQ23" s="303"/>
      <c r="CR23" s="303"/>
      <c r="CS23" s="303"/>
      <c r="CT23" s="303"/>
      <c r="CU23" s="303"/>
      <c r="CV23" s="303"/>
      <c r="CW23" s="303"/>
      <c r="CX23" s="303"/>
      <c r="CY23" s="303"/>
      <c r="CZ23" s="303"/>
      <c r="DA23" s="303"/>
      <c r="DB23" s="303"/>
      <c r="DC23" s="303"/>
      <c r="DD23" s="303"/>
      <c r="DE23" s="303"/>
      <c r="DF23" s="303"/>
      <c r="DG23" s="303"/>
      <c r="DH23" s="303"/>
      <c r="DI23" s="303"/>
      <c r="DJ23" s="303"/>
      <c r="DK23" s="303"/>
      <c r="DL23" s="303"/>
      <c r="DM23" s="303"/>
      <c r="DN23" s="303"/>
      <c r="DO23" s="303"/>
      <c r="DP23" s="303"/>
      <c r="DQ23" s="303"/>
      <c r="DR23" s="303"/>
      <c r="DS23" s="303"/>
      <c r="DT23" s="303"/>
      <c r="DU23" s="303"/>
      <c r="DV23" s="303"/>
      <c r="DW23" s="303"/>
      <c r="DX23" s="303"/>
      <c r="DY23" s="303"/>
      <c r="DZ23" s="303"/>
      <c r="EA23" s="303"/>
      <c r="EB23" s="303"/>
      <c r="EC23" s="303"/>
      <c r="ED23" s="303"/>
      <c r="EE23" s="303"/>
      <c r="EF23" s="303"/>
      <c r="EG23" s="303"/>
      <c r="EH23" s="303"/>
      <c r="EI23" s="303"/>
      <c r="EJ23" s="303"/>
      <c r="EK23" s="303"/>
      <c r="EL23" s="303"/>
      <c r="EM23" s="303"/>
      <c r="EN23" s="303"/>
      <c r="EO23" s="303"/>
      <c r="EP23" s="303"/>
      <c r="EQ23" s="303"/>
      <c r="ER23" s="303"/>
      <c r="ES23" s="303"/>
      <c r="ET23" s="303"/>
      <c r="EU23" s="303"/>
      <c r="EV23" s="303"/>
      <c r="EW23" s="303"/>
      <c r="EX23" s="303"/>
      <c r="EY23" s="303"/>
      <c r="EZ23" s="303"/>
      <c r="FA23" s="303"/>
      <c r="FB23" s="303"/>
      <c r="FC23" s="303"/>
    </row>
    <row r="24" spans="1:159" customFormat="1" ht="20.100000000000001" customHeight="1">
      <c r="A24" s="283" t="s">
        <v>1306</v>
      </c>
      <c r="B24" s="280"/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03"/>
      <c r="AF24" s="303"/>
      <c r="AG24" s="303"/>
      <c r="AH24" s="303"/>
      <c r="AI24" s="303"/>
      <c r="AJ24" s="303"/>
      <c r="AK24" s="303"/>
      <c r="AL24" s="303"/>
      <c r="AM24" s="303"/>
      <c r="AN24" s="303"/>
      <c r="AO24" s="303"/>
      <c r="AP24" s="303"/>
      <c r="AQ24" s="303"/>
      <c r="AR24" s="303"/>
      <c r="AS24" s="303"/>
      <c r="AT24" s="303"/>
      <c r="AU24" s="303"/>
      <c r="AV24" s="303"/>
      <c r="AW24" s="303"/>
      <c r="AX24" s="303"/>
      <c r="AY24" s="303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  <c r="BS24" s="303"/>
      <c r="BT24" s="303"/>
      <c r="BU24" s="303"/>
      <c r="BV24" s="303"/>
      <c r="BW24" s="303"/>
      <c r="BX24" s="303"/>
      <c r="BY24" s="303"/>
      <c r="BZ24" s="303"/>
      <c r="CA24" s="303"/>
      <c r="CB24" s="303"/>
      <c r="CC24" s="303"/>
      <c r="CD24" s="303"/>
      <c r="CE24" s="303"/>
      <c r="CF24" s="303"/>
      <c r="CG24" s="303"/>
      <c r="CH24" s="303"/>
      <c r="CI24" s="303"/>
      <c r="CJ24" s="303"/>
      <c r="CK24" s="303"/>
      <c r="CL24" s="303"/>
      <c r="CM24" s="303"/>
      <c r="CN24" s="303"/>
      <c r="CO24" s="303"/>
      <c r="CP24" s="303"/>
      <c r="CQ24" s="303"/>
      <c r="CR24" s="303"/>
      <c r="CS24" s="303"/>
      <c r="CT24" s="303"/>
      <c r="CU24" s="303"/>
      <c r="CV24" s="303"/>
      <c r="CW24" s="303"/>
      <c r="CX24" s="303"/>
      <c r="CY24" s="303"/>
      <c r="CZ24" s="303"/>
      <c r="DA24" s="303"/>
      <c r="DB24" s="303"/>
      <c r="DC24" s="303"/>
      <c r="DD24" s="303"/>
      <c r="DE24" s="303"/>
      <c r="DF24" s="303"/>
      <c r="DG24" s="303"/>
      <c r="DH24" s="303"/>
      <c r="DI24" s="303"/>
      <c r="DJ24" s="303"/>
      <c r="DK24" s="303"/>
      <c r="DL24" s="303"/>
      <c r="DM24" s="303"/>
      <c r="DN24" s="303"/>
      <c r="DO24" s="303"/>
      <c r="DP24" s="303"/>
      <c r="DQ24" s="303"/>
      <c r="DR24" s="303"/>
      <c r="DS24" s="303"/>
      <c r="DT24" s="303"/>
      <c r="DU24" s="303"/>
      <c r="DV24" s="303"/>
      <c r="DW24" s="303"/>
      <c r="DX24" s="303"/>
      <c r="DY24" s="303"/>
      <c r="DZ24" s="303"/>
      <c r="EA24" s="303"/>
      <c r="EB24" s="303"/>
      <c r="EC24" s="303"/>
      <c r="ED24" s="303"/>
      <c r="EE24" s="303"/>
      <c r="EF24" s="303"/>
      <c r="EG24" s="303"/>
      <c r="EH24" s="303"/>
      <c r="EI24" s="303"/>
      <c r="EJ24" s="303"/>
      <c r="EK24" s="303"/>
      <c r="EL24" s="303"/>
      <c r="EM24" s="303"/>
      <c r="EN24" s="303"/>
      <c r="EO24" s="303"/>
      <c r="EP24" s="303"/>
      <c r="EQ24" s="303"/>
      <c r="ER24" s="303"/>
      <c r="ES24" s="303"/>
      <c r="ET24" s="303"/>
      <c r="EU24" s="303"/>
      <c r="EV24" s="303"/>
      <c r="EW24" s="303"/>
      <c r="EX24" s="303"/>
      <c r="EY24" s="303"/>
      <c r="EZ24" s="303"/>
      <c r="FA24" s="303"/>
      <c r="FB24" s="303"/>
      <c r="FC24" s="303"/>
    </row>
    <row r="25" spans="1:159" customFormat="1" ht="20.100000000000001" customHeight="1">
      <c r="A25" s="283" t="s">
        <v>1307</v>
      </c>
      <c r="B25" s="280">
        <v>25434</v>
      </c>
      <c r="C25" s="303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303"/>
      <c r="AA25" s="303"/>
      <c r="AB25" s="303"/>
      <c r="AC25" s="303"/>
      <c r="AD25" s="303"/>
      <c r="AE25" s="303"/>
      <c r="AF25" s="303"/>
      <c r="AG25" s="303"/>
      <c r="AH25" s="303"/>
      <c r="AI25" s="303"/>
      <c r="AJ25" s="303"/>
      <c r="AK25" s="303"/>
      <c r="AL25" s="303"/>
      <c r="AM25" s="303"/>
      <c r="AN25" s="303"/>
      <c r="AO25" s="303"/>
      <c r="AP25" s="303"/>
      <c r="AQ25" s="303"/>
      <c r="AR25" s="303"/>
      <c r="AS25" s="303"/>
      <c r="AT25" s="303"/>
      <c r="AU25" s="303"/>
      <c r="AV25" s="303"/>
      <c r="AW25" s="303"/>
      <c r="AX25" s="303"/>
      <c r="AY25" s="303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  <c r="BS25" s="303"/>
      <c r="BT25" s="303"/>
      <c r="BU25" s="303"/>
      <c r="BV25" s="303"/>
      <c r="BW25" s="303"/>
      <c r="BX25" s="303"/>
      <c r="BY25" s="303"/>
      <c r="BZ25" s="303"/>
      <c r="CA25" s="303"/>
      <c r="CB25" s="303"/>
      <c r="CC25" s="303"/>
      <c r="CD25" s="303"/>
      <c r="CE25" s="303"/>
      <c r="CF25" s="303"/>
      <c r="CG25" s="303"/>
      <c r="CH25" s="303"/>
      <c r="CI25" s="303"/>
      <c r="CJ25" s="303"/>
      <c r="CK25" s="303"/>
      <c r="CL25" s="303"/>
      <c r="CM25" s="303"/>
      <c r="CN25" s="303"/>
      <c r="CO25" s="303"/>
      <c r="CP25" s="303"/>
      <c r="CQ25" s="303"/>
      <c r="CR25" s="303"/>
      <c r="CS25" s="303"/>
      <c r="CT25" s="303"/>
      <c r="CU25" s="303"/>
      <c r="CV25" s="303"/>
      <c r="CW25" s="303"/>
      <c r="CX25" s="303"/>
      <c r="CY25" s="303"/>
      <c r="CZ25" s="303"/>
      <c r="DA25" s="303"/>
      <c r="DB25" s="303"/>
      <c r="DC25" s="303"/>
      <c r="DD25" s="303"/>
      <c r="DE25" s="303"/>
      <c r="DF25" s="303"/>
      <c r="DG25" s="303"/>
      <c r="DH25" s="303"/>
      <c r="DI25" s="303"/>
      <c r="DJ25" s="303"/>
      <c r="DK25" s="303"/>
      <c r="DL25" s="303"/>
      <c r="DM25" s="303"/>
      <c r="DN25" s="303"/>
      <c r="DO25" s="303"/>
      <c r="DP25" s="303"/>
      <c r="DQ25" s="303"/>
      <c r="DR25" s="303"/>
      <c r="DS25" s="303"/>
      <c r="DT25" s="303"/>
      <c r="DU25" s="303"/>
      <c r="DV25" s="303"/>
      <c r="DW25" s="303"/>
      <c r="DX25" s="303"/>
      <c r="DY25" s="303"/>
      <c r="DZ25" s="303"/>
      <c r="EA25" s="303"/>
      <c r="EB25" s="303"/>
      <c r="EC25" s="303"/>
      <c r="ED25" s="303"/>
      <c r="EE25" s="303"/>
      <c r="EF25" s="303"/>
      <c r="EG25" s="303"/>
      <c r="EH25" s="303"/>
      <c r="EI25" s="303"/>
      <c r="EJ25" s="303"/>
      <c r="EK25" s="303"/>
      <c r="EL25" s="303"/>
      <c r="EM25" s="303"/>
      <c r="EN25" s="303"/>
      <c r="EO25" s="303"/>
      <c r="EP25" s="303"/>
      <c r="EQ25" s="303"/>
      <c r="ER25" s="303"/>
      <c r="ES25" s="303"/>
      <c r="ET25" s="303"/>
      <c r="EU25" s="303"/>
      <c r="EV25" s="303"/>
      <c r="EW25" s="303"/>
      <c r="EX25" s="303"/>
      <c r="EY25" s="303"/>
      <c r="EZ25" s="303"/>
      <c r="FA25" s="303"/>
      <c r="FB25" s="303"/>
      <c r="FC25" s="303"/>
    </row>
    <row r="26" spans="1:159" customFormat="1" ht="20.100000000000001" customHeight="1">
      <c r="A26" s="278" t="s">
        <v>1308</v>
      </c>
      <c r="B26" s="280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303"/>
      <c r="AJ26" s="303"/>
      <c r="AK26" s="303"/>
      <c r="AL26" s="303"/>
      <c r="AM26" s="303"/>
      <c r="AN26" s="303"/>
      <c r="AO26" s="303"/>
      <c r="AP26" s="303"/>
      <c r="AQ26" s="303"/>
      <c r="AR26" s="303"/>
      <c r="AS26" s="303"/>
      <c r="AT26" s="303"/>
      <c r="AU26" s="303"/>
      <c r="AV26" s="303"/>
      <c r="AW26" s="303"/>
      <c r="AX26" s="303"/>
      <c r="AY26" s="30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  <c r="BS26" s="303"/>
      <c r="BT26" s="303"/>
      <c r="BU26" s="303"/>
      <c r="BV26" s="303"/>
      <c r="BW26" s="303"/>
      <c r="BX26" s="303"/>
      <c r="BY26" s="303"/>
      <c r="BZ26" s="303"/>
      <c r="CA26" s="303"/>
      <c r="CB26" s="303"/>
      <c r="CC26" s="303"/>
      <c r="CD26" s="303"/>
      <c r="CE26" s="303"/>
      <c r="CF26" s="303"/>
      <c r="CG26" s="303"/>
      <c r="CH26" s="303"/>
      <c r="CI26" s="303"/>
      <c r="CJ26" s="303"/>
      <c r="CK26" s="303"/>
      <c r="CL26" s="303"/>
      <c r="CM26" s="303"/>
      <c r="CN26" s="303"/>
      <c r="CO26" s="303"/>
      <c r="CP26" s="303"/>
      <c r="CQ26" s="303"/>
      <c r="CR26" s="303"/>
      <c r="CS26" s="303"/>
      <c r="CT26" s="303"/>
      <c r="CU26" s="303"/>
      <c r="CV26" s="303"/>
      <c r="CW26" s="303"/>
      <c r="CX26" s="303"/>
      <c r="CY26" s="303"/>
      <c r="CZ26" s="303"/>
      <c r="DA26" s="303"/>
      <c r="DB26" s="303"/>
      <c r="DC26" s="303"/>
      <c r="DD26" s="303"/>
      <c r="DE26" s="303"/>
      <c r="DF26" s="303"/>
      <c r="DG26" s="303"/>
      <c r="DH26" s="303"/>
      <c r="DI26" s="303"/>
      <c r="DJ26" s="303"/>
      <c r="DK26" s="303"/>
      <c r="DL26" s="303"/>
      <c r="DM26" s="303"/>
      <c r="DN26" s="303"/>
      <c r="DO26" s="303"/>
      <c r="DP26" s="303"/>
      <c r="DQ26" s="303"/>
      <c r="DR26" s="303"/>
      <c r="DS26" s="303"/>
      <c r="DT26" s="303"/>
      <c r="DU26" s="303"/>
      <c r="DV26" s="303"/>
      <c r="DW26" s="303"/>
      <c r="DX26" s="303"/>
      <c r="DY26" s="303"/>
      <c r="DZ26" s="303"/>
      <c r="EA26" s="303"/>
      <c r="EB26" s="303"/>
      <c r="EC26" s="303"/>
      <c r="ED26" s="303"/>
      <c r="EE26" s="303"/>
      <c r="EF26" s="303"/>
      <c r="EG26" s="303"/>
      <c r="EH26" s="303"/>
      <c r="EI26" s="303"/>
      <c r="EJ26" s="303"/>
      <c r="EK26" s="303"/>
      <c r="EL26" s="303"/>
      <c r="EM26" s="303"/>
      <c r="EN26" s="303"/>
      <c r="EO26" s="303"/>
      <c r="EP26" s="303"/>
      <c r="EQ26" s="303"/>
      <c r="ER26" s="303"/>
      <c r="ES26" s="303"/>
      <c r="ET26" s="303"/>
      <c r="EU26" s="303"/>
      <c r="EV26" s="303"/>
      <c r="EW26" s="303"/>
      <c r="EX26" s="303"/>
      <c r="EY26" s="303"/>
      <c r="EZ26" s="303"/>
      <c r="FA26" s="303"/>
      <c r="FB26" s="303"/>
      <c r="FC26" s="303"/>
    </row>
    <row r="27" spans="1:159" customFormat="1" ht="20.100000000000001" customHeight="1">
      <c r="A27" s="278" t="s">
        <v>1309</v>
      </c>
      <c r="B27" s="280"/>
      <c r="C27" s="303"/>
      <c r="D27" s="303"/>
      <c r="E27" s="303"/>
      <c r="F27" s="303"/>
      <c r="G27" s="303"/>
      <c r="H27" s="303"/>
      <c r="I27" s="303"/>
      <c r="J27" s="303"/>
      <c r="K27" s="303"/>
      <c r="L27" s="303"/>
      <c r="M27" s="303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303"/>
      <c r="AF27" s="303"/>
      <c r="AG27" s="303"/>
      <c r="AH27" s="303"/>
      <c r="AI27" s="303"/>
      <c r="AJ27" s="303"/>
      <c r="AK27" s="303"/>
      <c r="AL27" s="303"/>
      <c r="AM27" s="303"/>
      <c r="AN27" s="303"/>
      <c r="AO27" s="303"/>
      <c r="AP27" s="303"/>
      <c r="AQ27" s="303"/>
      <c r="AR27" s="303"/>
      <c r="AS27" s="303"/>
      <c r="AT27" s="303"/>
      <c r="AU27" s="303"/>
      <c r="AV27" s="303"/>
      <c r="AW27" s="303"/>
      <c r="AX27" s="303"/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  <c r="BS27" s="303"/>
      <c r="BT27" s="303"/>
      <c r="BU27" s="303"/>
      <c r="BV27" s="303"/>
      <c r="BW27" s="303"/>
      <c r="BX27" s="303"/>
      <c r="BY27" s="303"/>
      <c r="BZ27" s="303"/>
      <c r="CA27" s="303"/>
      <c r="CB27" s="303"/>
      <c r="CC27" s="303"/>
      <c r="CD27" s="303"/>
      <c r="CE27" s="303"/>
      <c r="CF27" s="303"/>
      <c r="CG27" s="303"/>
      <c r="CH27" s="303"/>
      <c r="CI27" s="303"/>
      <c r="CJ27" s="303"/>
      <c r="CK27" s="303"/>
      <c r="CL27" s="303"/>
      <c r="CM27" s="303"/>
      <c r="CN27" s="303"/>
      <c r="CO27" s="303"/>
      <c r="CP27" s="303"/>
      <c r="CQ27" s="303"/>
      <c r="CR27" s="303"/>
      <c r="CS27" s="303"/>
      <c r="CT27" s="303"/>
      <c r="CU27" s="303"/>
      <c r="CV27" s="303"/>
      <c r="CW27" s="303"/>
      <c r="CX27" s="303"/>
      <c r="CY27" s="303"/>
      <c r="CZ27" s="303"/>
      <c r="DA27" s="303"/>
      <c r="DB27" s="303"/>
      <c r="DC27" s="303"/>
      <c r="DD27" s="303"/>
      <c r="DE27" s="303"/>
      <c r="DF27" s="303"/>
      <c r="DG27" s="303"/>
      <c r="DH27" s="303"/>
      <c r="DI27" s="303"/>
      <c r="DJ27" s="303"/>
      <c r="DK27" s="303"/>
      <c r="DL27" s="303"/>
      <c r="DM27" s="303"/>
      <c r="DN27" s="303"/>
      <c r="DO27" s="303"/>
      <c r="DP27" s="303"/>
      <c r="DQ27" s="303"/>
      <c r="DR27" s="303"/>
      <c r="DS27" s="303"/>
      <c r="DT27" s="303"/>
      <c r="DU27" s="303"/>
      <c r="DV27" s="303"/>
      <c r="DW27" s="303"/>
      <c r="DX27" s="303"/>
      <c r="DY27" s="303"/>
      <c r="DZ27" s="303"/>
      <c r="EA27" s="303"/>
      <c r="EB27" s="303"/>
      <c r="EC27" s="303"/>
      <c r="ED27" s="303"/>
      <c r="EE27" s="303"/>
      <c r="EF27" s="303"/>
      <c r="EG27" s="303"/>
      <c r="EH27" s="303"/>
      <c r="EI27" s="303"/>
      <c r="EJ27" s="303"/>
      <c r="EK27" s="303"/>
      <c r="EL27" s="303"/>
      <c r="EM27" s="303"/>
      <c r="EN27" s="303"/>
      <c r="EO27" s="303"/>
      <c r="EP27" s="303"/>
      <c r="EQ27" s="303"/>
      <c r="ER27" s="303"/>
      <c r="ES27" s="303"/>
      <c r="ET27" s="303"/>
      <c r="EU27" s="303"/>
      <c r="EV27" s="303"/>
      <c r="EW27" s="303"/>
      <c r="EX27" s="303"/>
      <c r="EY27" s="303"/>
      <c r="EZ27" s="303"/>
      <c r="FA27" s="303"/>
      <c r="FB27" s="303"/>
      <c r="FC27" s="303"/>
    </row>
    <row r="28" spans="1:159" customFormat="1" ht="20.100000000000001" customHeight="1">
      <c r="A28" s="278" t="s">
        <v>1310</v>
      </c>
      <c r="B28" s="280"/>
      <c r="C28" s="303"/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03"/>
      <c r="AC28" s="303"/>
      <c r="AD28" s="303"/>
      <c r="AE28" s="303"/>
      <c r="AF28" s="303"/>
      <c r="AG28" s="303"/>
      <c r="AH28" s="303"/>
      <c r="AI28" s="303"/>
      <c r="AJ28" s="303"/>
      <c r="AK28" s="303"/>
      <c r="AL28" s="303"/>
      <c r="AM28" s="303"/>
      <c r="AN28" s="303"/>
      <c r="AO28" s="303"/>
      <c r="AP28" s="303"/>
      <c r="AQ28" s="303"/>
      <c r="AR28" s="303"/>
      <c r="AS28" s="303"/>
      <c r="AT28" s="303"/>
      <c r="AU28" s="303"/>
      <c r="AV28" s="303"/>
      <c r="AW28" s="303"/>
      <c r="AX28" s="303"/>
      <c r="AY28" s="303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  <c r="BS28" s="303"/>
      <c r="BT28" s="303"/>
      <c r="BU28" s="303"/>
      <c r="BV28" s="303"/>
      <c r="BW28" s="303"/>
      <c r="BX28" s="303"/>
      <c r="BY28" s="303"/>
      <c r="BZ28" s="303"/>
      <c r="CA28" s="303"/>
      <c r="CB28" s="303"/>
      <c r="CC28" s="303"/>
      <c r="CD28" s="303"/>
      <c r="CE28" s="303"/>
      <c r="CF28" s="303"/>
      <c r="CG28" s="303"/>
      <c r="CH28" s="303"/>
      <c r="CI28" s="303"/>
      <c r="CJ28" s="303"/>
      <c r="CK28" s="303"/>
      <c r="CL28" s="303"/>
      <c r="CM28" s="303"/>
      <c r="CN28" s="303"/>
      <c r="CO28" s="303"/>
      <c r="CP28" s="303"/>
      <c r="CQ28" s="303"/>
      <c r="CR28" s="303"/>
      <c r="CS28" s="303"/>
      <c r="CT28" s="303"/>
      <c r="CU28" s="303"/>
      <c r="CV28" s="303"/>
      <c r="CW28" s="303"/>
      <c r="CX28" s="303"/>
      <c r="CY28" s="303"/>
      <c r="CZ28" s="303"/>
      <c r="DA28" s="303"/>
      <c r="DB28" s="303"/>
      <c r="DC28" s="303"/>
      <c r="DD28" s="303"/>
      <c r="DE28" s="303"/>
      <c r="DF28" s="303"/>
      <c r="DG28" s="303"/>
      <c r="DH28" s="303"/>
      <c r="DI28" s="303"/>
      <c r="DJ28" s="303"/>
      <c r="DK28" s="303"/>
      <c r="DL28" s="303"/>
      <c r="DM28" s="303"/>
      <c r="DN28" s="303"/>
      <c r="DO28" s="303"/>
      <c r="DP28" s="303"/>
      <c r="DQ28" s="303"/>
      <c r="DR28" s="303"/>
      <c r="DS28" s="303"/>
      <c r="DT28" s="303"/>
      <c r="DU28" s="303"/>
      <c r="DV28" s="303"/>
      <c r="DW28" s="303"/>
      <c r="DX28" s="303"/>
      <c r="DY28" s="303"/>
      <c r="DZ28" s="303"/>
      <c r="EA28" s="303"/>
      <c r="EB28" s="303"/>
      <c r="EC28" s="303"/>
      <c r="ED28" s="303"/>
      <c r="EE28" s="303"/>
      <c r="EF28" s="303"/>
      <c r="EG28" s="303"/>
      <c r="EH28" s="303"/>
      <c r="EI28" s="303"/>
      <c r="EJ28" s="303"/>
      <c r="EK28" s="303"/>
      <c r="EL28" s="303"/>
      <c r="EM28" s="303"/>
      <c r="EN28" s="303"/>
      <c r="EO28" s="303"/>
      <c r="EP28" s="303"/>
      <c r="EQ28" s="303"/>
      <c r="ER28" s="303"/>
      <c r="ES28" s="303"/>
      <c r="ET28" s="303"/>
      <c r="EU28" s="303"/>
      <c r="EV28" s="303"/>
      <c r="EW28" s="303"/>
      <c r="EX28" s="303"/>
      <c r="EY28" s="303"/>
      <c r="EZ28" s="303"/>
      <c r="FA28" s="303"/>
      <c r="FB28" s="303"/>
      <c r="FC28" s="303"/>
    </row>
    <row r="29" spans="1:159" customFormat="1" ht="19.7" customHeight="1">
      <c r="A29" s="278" t="s">
        <v>1311</v>
      </c>
      <c r="B29" s="280">
        <v>1833</v>
      </c>
      <c r="C29" s="303"/>
      <c r="D29" s="303"/>
      <c r="E29" s="303"/>
      <c r="F29" s="303"/>
      <c r="G29" s="303"/>
      <c r="H29" s="303"/>
      <c r="I29" s="303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303"/>
      <c r="AM29" s="303"/>
      <c r="AN29" s="303"/>
      <c r="AO29" s="303"/>
      <c r="AP29" s="303"/>
      <c r="AQ29" s="303"/>
      <c r="AR29" s="303"/>
      <c r="AS29" s="303"/>
      <c r="AT29" s="303"/>
      <c r="AU29" s="303"/>
      <c r="AV29" s="303"/>
      <c r="AW29" s="303"/>
      <c r="AX29" s="303"/>
      <c r="AY29" s="30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  <c r="BS29" s="303"/>
      <c r="BT29" s="303"/>
      <c r="BU29" s="303"/>
      <c r="BV29" s="303"/>
      <c r="BW29" s="303"/>
      <c r="BX29" s="303"/>
      <c r="BY29" s="303"/>
      <c r="BZ29" s="303"/>
      <c r="CA29" s="303"/>
      <c r="CB29" s="303"/>
      <c r="CC29" s="303"/>
      <c r="CD29" s="303"/>
      <c r="CE29" s="303"/>
      <c r="CF29" s="303"/>
      <c r="CG29" s="303"/>
      <c r="CH29" s="303"/>
      <c r="CI29" s="303"/>
      <c r="CJ29" s="303"/>
      <c r="CK29" s="303"/>
      <c r="CL29" s="303"/>
      <c r="CM29" s="303"/>
      <c r="CN29" s="303"/>
      <c r="CO29" s="303"/>
      <c r="CP29" s="303"/>
      <c r="CQ29" s="303"/>
      <c r="CR29" s="303"/>
      <c r="CS29" s="303"/>
      <c r="CT29" s="303"/>
      <c r="CU29" s="303"/>
      <c r="CV29" s="303"/>
      <c r="CW29" s="303"/>
      <c r="CX29" s="303"/>
      <c r="CY29" s="303"/>
      <c r="CZ29" s="303"/>
      <c r="DA29" s="303"/>
      <c r="DB29" s="303"/>
      <c r="DC29" s="303"/>
      <c r="DD29" s="303"/>
      <c r="DE29" s="303"/>
      <c r="DF29" s="303"/>
      <c r="DG29" s="303"/>
      <c r="DH29" s="303"/>
      <c r="DI29" s="303"/>
      <c r="DJ29" s="303"/>
      <c r="DK29" s="303"/>
      <c r="DL29" s="303"/>
      <c r="DM29" s="303"/>
      <c r="DN29" s="303"/>
      <c r="DO29" s="303"/>
      <c r="DP29" s="303"/>
      <c r="DQ29" s="303"/>
      <c r="DR29" s="303"/>
      <c r="DS29" s="303"/>
      <c r="DT29" s="303"/>
      <c r="DU29" s="303"/>
      <c r="DV29" s="303"/>
      <c r="DW29" s="303"/>
      <c r="DX29" s="303"/>
      <c r="DY29" s="303"/>
      <c r="DZ29" s="303"/>
      <c r="EA29" s="303"/>
      <c r="EB29" s="303"/>
      <c r="EC29" s="303"/>
      <c r="ED29" s="303"/>
      <c r="EE29" s="303"/>
      <c r="EF29" s="303"/>
      <c r="EG29" s="303"/>
      <c r="EH29" s="303"/>
      <c r="EI29" s="303"/>
      <c r="EJ29" s="303"/>
      <c r="EK29" s="303"/>
      <c r="EL29" s="303"/>
      <c r="EM29" s="303"/>
      <c r="EN29" s="303"/>
      <c r="EO29" s="303"/>
      <c r="EP29" s="303"/>
      <c r="EQ29" s="303"/>
      <c r="ER29" s="303"/>
      <c r="ES29" s="303"/>
      <c r="ET29" s="303"/>
      <c r="EU29" s="303"/>
      <c r="EV29" s="303"/>
      <c r="EW29" s="303"/>
      <c r="EX29" s="303"/>
      <c r="EY29" s="303"/>
      <c r="EZ29" s="303"/>
      <c r="FA29" s="303"/>
      <c r="FB29" s="303"/>
      <c r="FC29" s="303"/>
    </row>
    <row r="30" spans="1:159" customFormat="1" ht="19.7" customHeight="1">
      <c r="A30" s="278" t="s">
        <v>1312</v>
      </c>
      <c r="B30" s="280">
        <v>21321</v>
      </c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303"/>
      <c r="AJ30" s="303"/>
      <c r="AK30" s="303"/>
      <c r="AL30" s="303"/>
      <c r="AM30" s="303"/>
      <c r="AN30" s="303"/>
      <c r="AO30" s="303"/>
      <c r="AP30" s="303"/>
      <c r="AQ30" s="303"/>
      <c r="AR30" s="303"/>
      <c r="AS30" s="303"/>
      <c r="AT30" s="303"/>
      <c r="AU30" s="303"/>
      <c r="AV30" s="303"/>
      <c r="AW30" s="303"/>
      <c r="AX30" s="303"/>
      <c r="AY30" s="303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  <c r="BR30" s="303"/>
      <c r="BS30" s="303"/>
      <c r="BT30" s="303"/>
      <c r="BU30" s="303"/>
      <c r="BV30" s="303"/>
      <c r="BW30" s="303"/>
      <c r="BX30" s="303"/>
      <c r="BY30" s="303"/>
      <c r="BZ30" s="303"/>
      <c r="CA30" s="303"/>
      <c r="CB30" s="303"/>
      <c r="CC30" s="303"/>
      <c r="CD30" s="303"/>
      <c r="CE30" s="303"/>
      <c r="CF30" s="303"/>
      <c r="CG30" s="303"/>
      <c r="CH30" s="303"/>
      <c r="CI30" s="303"/>
      <c r="CJ30" s="303"/>
      <c r="CK30" s="303"/>
      <c r="CL30" s="303"/>
      <c r="CM30" s="303"/>
      <c r="CN30" s="303"/>
      <c r="CO30" s="303"/>
      <c r="CP30" s="303"/>
      <c r="CQ30" s="303"/>
      <c r="CR30" s="303"/>
      <c r="CS30" s="303"/>
      <c r="CT30" s="303"/>
      <c r="CU30" s="303"/>
      <c r="CV30" s="303"/>
      <c r="CW30" s="303"/>
      <c r="CX30" s="303"/>
      <c r="CY30" s="303"/>
      <c r="CZ30" s="303"/>
      <c r="DA30" s="303"/>
      <c r="DB30" s="303"/>
      <c r="DC30" s="303"/>
      <c r="DD30" s="303"/>
      <c r="DE30" s="303"/>
      <c r="DF30" s="303"/>
      <c r="DG30" s="303"/>
      <c r="DH30" s="303"/>
      <c r="DI30" s="303"/>
      <c r="DJ30" s="303"/>
      <c r="DK30" s="303"/>
      <c r="DL30" s="303"/>
      <c r="DM30" s="303"/>
      <c r="DN30" s="303"/>
      <c r="DO30" s="303"/>
      <c r="DP30" s="303"/>
      <c r="DQ30" s="303"/>
      <c r="DR30" s="303"/>
      <c r="DS30" s="303"/>
      <c r="DT30" s="303"/>
      <c r="DU30" s="303"/>
      <c r="DV30" s="303"/>
      <c r="DW30" s="303"/>
      <c r="DX30" s="303"/>
      <c r="DY30" s="303"/>
      <c r="DZ30" s="303"/>
      <c r="EA30" s="303"/>
      <c r="EB30" s="303"/>
      <c r="EC30" s="303"/>
      <c r="ED30" s="303"/>
      <c r="EE30" s="303"/>
      <c r="EF30" s="303"/>
      <c r="EG30" s="303"/>
      <c r="EH30" s="303"/>
      <c r="EI30" s="303"/>
      <c r="EJ30" s="303"/>
      <c r="EK30" s="303"/>
      <c r="EL30" s="303"/>
      <c r="EM30" s="303"/>
      <c r="EN30" s="303"/>
      <c r="EO30" s="303"/>
      <c r="EP30" s="303"/>
      <c r="EQ30" s="303"/>
      <c r="ER30" s="303"/>
      <c r="ES30" s="303"/>
      <c r="ET30" s="303"/>
      <c r="EU30" s="303"/>
      <c r="EV30" s="303"/>
      <c r="EW30" s="303"/>
      <c r="EX30" s="303"/>
      <c r="EY30" s="303"/>
      <c r="EZ30" s="303"/>
      <c r="FA30" s="303"/>
      <c r="FB30" s="303"/>
      <c r="FC30" s="303"/>
    </row>
    <row r="31" spans="1:159" customFormat="1" ht="19.7" customHeight="1">
      <c r="A31" s="278" t="s">
        <v>1313</v>
      </c>
      <c r="B31" s="280">
        <v>64</v>
      </c>
      <c r="C31" s="303"/>
      <c r="D31" s="303"/>
      <c r="E31" s="303"/>
      <c r="F31" s="303"/>
      <c r="G31" s="303"/>
      <c r="H31" s="303"/>
      <c r="I31" s="303"/>
      <c r="J31" s="303"/>
      <c r="K31" s="303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303"/>
      <c r="Y31" s="303"/>
      <c r="Z31" s="303"/>
      <c r="AA31" s="303"/>
      <c r="AB31" s="303"/>
      <c r="AC31" s="303"/>
      <c r="AD31" s="303"/>
      <c r="AE31" s="303"/>
      <c r="AF31" s="303"/>
      <c r="AG31" s="303"/>
      <c r="AH31" s="303"/>
      <c r="AI31" s="303"/>
      <c r="AJ31" s="303"/>
      <c r="AK31" s="303"/>
      <c r="AL31" s="303"/>
      <c r="AM31" s="303"/>
      <c r="AN31" s="303"/>
      <c r="AO31" s="303"/>
      <c r="AP31" s="303"/>
      <c r="AQ31" s="303"/>
      <c r="AR31" s="303"/>
      <c r="AS31" s="303"/>
      <c r="AT31" s="303"/>
      <c r="AU31" s="303"/>
      <c r="AV31" s="303"/>
      <c r="AW31" s="303"/>
      <c r="AX31" s="303"/>
      <c r="AY31" s="30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  <c r="BS31" s="303"/>
      <c r="BT31" s="303"/>
      <c r="BU31" s="303"/>
      <c r="BV31" s="303"/>
      <c r="BW31" s="303"/>
      <c r="BX31" s="303"/>
      <c r="BY31" s="303"/>
      <c r="BZ31" s="303"/>
      <c r="CA31" s="303"/>
      <c r="CB31" s="303"/>
      <c r="CC31" s="303"/>
      <c r="CD31" s="303"/>
      <c r="CE31" s="303"/>
      <c r="CF31" s="303"/>
      <c r="CG31" s="303"/>
      <c r="CH31" s="303"/>
      <c r="CI31" s="303"/>
      <c r="CJ31" s="303"/>
      <c r="CK31" s="303"/>
      <c r="CL31" s="303"/>
      <c r="CM31" s="303"/>
      <c r="CN31" s="303"/>
      <c r="CO31" s="303"/>
      <c r="CP31" s="303"/>
      <c r="CQ31" s="303"/>
      <c r="CR31" s="303"/>
      <c r="CS31" s="303"/>
      <c r="CT31" s="303"/>
      <c r="CU31" s="303"/>
      <c r="CV31" s="303"/>
      <c r="CW31" s="303"/>
      <c r="CX31" s="303"/>
      <c r="CY31" s="303"/>
      <c r="CZ31" s="303"/>
      <c r="DA31" s="303"/>
      <c r="DB31" s="303"/>
      <c r="DC31" s="303"/>
      <c r="DD31" s="303"/>
      <c r="DE31" s="303"/>
      <c r="DF31" s="303"/>
      <c r="DG31" s="303"/>
      <c r="DH31" s="303"/>
      <c r="DI31" s="303"/>
      <c r="DJ31" s="303"/>
      <c r="DK31" s="303"/>
      <c r="DL31" s="303"/>
      <c r="DM31" s="303"/>
      <c r="DN31" s="303"/>
      <c r="DO31" s="303"/>
      <c r="DP31" s="303"/>
      <c r="DQ31" s="303"/>
      <c r="DR31" s="303"/>
      <c r="DS31" s="303"/>
      <c r="DT31" s="303"/>
      <c r="DU31" s="303"/>
      <c r="DV31" s="303"/>
      <c r="DW31" s="303"/>
      <c r="DX31" s="303"/>
      <c r="DY31" s="303"/>
      <c r="DZ31" s="303"/>
      <c r="EA31" s="303"/>
      <c r="EB31" s="303"/>
      <c r="EC31" s="303"/>
      <c r="ED31" s="303"/>
      <c r="EE31" s="303"/>
      <c r="EF31" s="303"/>
      <c r="EG31" s="303"/>
      <c r="EH31" s="303"/>
      <c r="EI31" s="303"/>
      <c r="EJ31" s="303"/>
      <c r="EK31" s="303"/>
      <c r="EL31" s="303"/>
      <c r="EM31" s="303"/>
      <c r="EN31" s="303"/>
      <c r="EO31" s="303"/>
      <c r="EP31" s="303"/>
      <c r="EQ31" s="303"/>
      <c r="ER31" s="303"/>
      <c r="ES31" s="303"/>
      <c r="ET31" s="303"/>
      <c r="EU31" s="303"/>
      <c r="EV31" s="303"/>
      <c r="EW31" s="303"/>
      <c r="EX31" s="303"/>
      <c r="EY31" s="303"/>
      <c r="EZ31" s="303"/>
      <c r="FA31" s="303"/>
      <c r="FB31" s="303"/>
      <c r="FC31" s="303"/>
    </row>
    <row r="32" spans="1:159" customFormat="1" ht="19.7" customHeight="1">
      <c r="A32" s="278" t="s">
        <v>1314</v>
      </c>
      <c r="B32" s="280">
        <v>1125</v>
      </c>
      <c r="C32" s="303"/>
      <c r="D32" s="303"/>
      <c r="E32" s="303"/>
      <c r="F32" s="303"/>
      <c r="G32" s="303"/>
      <c r="H32" s="303"/>
      <c r="I32" s="303"/>
      <c r="J32" s="303"/>
      <c r="K32" s="303"/>
      <c r="L32" s="303"/>
      <c r="M32" s="303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3"/>
      <c r="AC32" s="303"/>
      <c r="AD32" s="303"/>
      <c r="AE32" s="303"/>
      <c r="AF32" s="303"/>
      <c r="AG32" s="303"/>
      <c r="AH32" s="303"/>
      <c r="AI32" s="303"/>
      <c r="AJ32" s="303"/>
      <c r="AK32" s="303"/>
      <c r="AL32" s="303"/>
      <c r="AM32" s="303"/>
      <c r="AN32" s="303"/>
      <c r="AO32" s="303"/>
      <c r="AP32" s="303"/>
      <c r="AQ32" s="303"/>
      <c r="AR32" s="303"/>
      <c r="AS32" s="303"/>
      <c r="AT32" s="303"/>
      <c r="AU32" s="303"/>
      <c r="AV32" s="303"/>
      <c r="AW32" s="303"/>
      <c r="AX32" s="303"/>
      <c r="AY32" s="30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  <c r="BS32" s="303"/>
      <c r="BT32" s="303"/>
      <c r="BU32" s="303"/>
      <c r="BV32" s="303"/>
      <c r="BW32" s="303"/>
      <c r="BX32" s="303"/>
      <c r="BY32" s="303"/>
      <c r="BZ32" s="303"/>
      <c r="CA32" s="303"/>
      <c r="CB32" s="303"/>
      <c r="CC32" s="303"/>
      <c r="CD32" s="303"/>
      <c r="CE32" s="303"/>
      <c r="CF32" s="303"/>
      <c r="CG32" s="303"/>
      <c r="CH32" s="303"/>
      <c r="CI32" s="303"/>
      <c r="CJ32" s="303"/>
      <c r="CK32" s="303"/>
      <c r="CL32" s="303"/>
      <c r="CM32" s="303"/>
      <c r="CN32" s="303"/>
      <c r="CO32" s="303"/>
      <c r="CP32" s="303"/>
      <c r="CQ32" s="303"/>
      <c r="CR32" s="303"/>
      <c r="CS32" s="303"/>
      <c r="CT32" s="303"/>
      <c r="CU32" s="303"/>
      <c r="CV32" s="303"/>
      <c r="CW32" s="303"/>
      <c r="CX32" s="303"/>
      <c r="CY32" s="303"/>
      <c r="CZ32" s="303"/>
      <c r="DA32" s="303"/>
      <c r="DB32" s="303"/>
      <c r="DC32" s="303"/>
      <c r="DD32" s="303"/>
      <c r="DE32" s="303"/>
      <c r="DF32" s="303"/>
      <c r="DG32" s="303"/>
      <c r="DH32" s="303"/>
      <c r="DI32" s="303"/>
      <c r="DJ32" s="303"/>
      <c r="DK32" s="303"/>
      <c r="DL32" s="303"/>
      <c r="DM32" s="303"/>
      <c r="DN32" s="303"/>
      <c r="DO32" s="303"/>
      <c r="DP32" s="303"/>
      <c r="DQ32" s="303"/>
      <c r="DR32" s="303"/>
      <c r="DS32" s="303"/>
      <c r="DT32" s="303"/>
      <c r="DU32" s="303"/>
      <c r="DV32" s="303"/>
      <c r="DW32" s="303"/>
      <c r="DX32" s="303"/>
      <c r="DY32" s="303"/>
      <c r="DZ32" s="303"/>
      <c r="EA32" s="303"/>
      <c r="EB32" s="303"/>
      <c r="EC32" s="303"/>
      <c r="ED32" s="303"/>
      <c r="EE32" s="303"/>
      <c r="EF32" s="303"/>
      <c r="EG32" s="303"/>
      <c r="EH32" s="303"/>
      <c r="EI32" s="303"/>
      <c r="EJ32" s="303"/>
      <c r="EK32" s="303"/>
      <c r="EL32" s="303"/>
      <c r="EM32" s="303"/>
      <c r="EN32" s="303"/>
      <c r="EO32" s="303"/>
      <c r="EP32" s="303"/>
      <c r="EQ32" s="303"/>
      <c r="ER32" s="303"/>
      <c r="ES32" s="303"/>
      <c r="ET32" s="303"/>
      <c r="EU32" s="303"/>
      <c r="EV32" s="303"/>
      <c r="EW32" s="303"/>
      <c r="EX32" s="303"/>
      <c r="EY32" s="303"/>
      <c r="EZ32" s="303"/>
      <c r="FA32" s="303"/>
      <c r="FB32" s="303"/>
      <c r="FC32" s="303"/>
    </row>
    <row r="33" spans="1:159" customFormat="1" ht="19.7" customHeight="1">
      <c r="A33" s="278" t="s">
        <v>1315</v>
      </c>
      <c r="B33" s="280">
        <v>22108</v>
      </c>
      <c r="C33" s="303"/>
      <c r="D33" s="303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03"/>
      <c r="Z33" s="303"/>
      <c r="AA33" s="303"/>
      <c r="AB33" s="303"/>
      <c r="AC33" s="303"/>
      <c r="AD33" s="303"/>
      <c r="AE33" s="303"/>
      <c r="AF33" s="303"/>
      <c r="AG33" s="303"/>
      <c r="AH33" s="303"/>
      <c r="AI33" s="303"/>
      <c r="AJ33" s="303"/>
      <c r="AK33" s="303"/>
      <c r="AL33" s="303"/>
      <c r="AM33" s="303"/>
      <c r="AN33" s="303"/>
      <c r="AO33" s="303"/>
      <c r="AP33" s="303"/>
      <c r="AQ33" s="303"/>
      <c r="AR33" s="303"/>
      <c r="AS33" s="303"/>
      <c r="AT33" s="303"/>
      <c r="AU33" s="303"/>
      <c r="AV33" s="303"/>
      <c r="AW33" s="303"/>
      <c r="AX33" s="303"/>
      <c r="AY33" s="303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  <c r="BR33" s="303"/>
      <c r="BS33" s="303"/>
      <c r="BT33" s="303"/>
      <c r="BU33" s="303"/>
      <c r="BV33" s="303"/>
      <c r="BW33" s="303"/>
      <c r="BX33" s="303"/>
      <c r="BY33" s="303"/>
      <c r="BZ33" s="303"/>
      <c r="CA33" s="303"/>
      <c r="CB33" s="303"/>
      <c r="CC33" s="303"/>
      <c r="CD33" s="303"/>
      <c r="CE33" s="303"/>
      <c r="CF33" s="303"/>
      <c r="CG33" s="303"/>
      <c r="CH33" s="303"/>
      <c r="CI33" s="303"/>
      <c r="CJ33" s="303"/>
      <c r="CK33" s="303"/>
      <c r="CL33" s="303"/>
      <c r="CM33" s="303"/>
      <c r="CN33" s="303"/>
      <c r="CO33" s="303"/>
      <c r="CP33" s="303"/>
      <c r="CQ33" s="303"/>
      <c r="CR33" s="303"/>
      <c r="CS33" s="303"/>
      <c r="CT33" s="303"/>
      <c r="CU33" s="303"/>
      <c r="CV33" s="303"/>
      <c r="CW33" s="303"/>
      <c r="CX33" s="303"/>
      <c r="CY33" s="303"/>
      <c r="CZ33" s="303"/>
      <c r="DA33" s="303"/>
      <c r="DB33" s="303"/>
      <c r="DC33" s="303"/>
      <c r="DD33" s="303"/>
      <c r="DE33" s="303"/>
      <c r="DF33" s="303"/>
      <c r="DG33" s="303"/>
      <c r="DH33" s="303"/>
      <c r="DI33" s="303"/>
      <c r="DJ33" s="303"/>
      <c r="DK33" s="303"/>
      <c r="DL33" s="303"/>
      <c r="DM33" s="303"/>
      <c r="DN33" s="303"/>
      <c r="DO33" s="303"/>
      <c r="DP33" s="303"/>
      <c r="DQ33" s="303"/>
      <c r="DR33" s="303"/>
      <c r="DS33" s="303"/>
      <c r="DT33" s="303"/>
      <c r="DU33" s="303"/>
      <c r="DV33" s="303"/>
      <c r="DW33" s="303"/>
      <c r="DX33" s="303"/>
      <c r="DY33" s="303"/>
      <c r="DZ33" s="303"/>
      <c r="EA33" s="303"/>
      <c r="EB33" s="303"/>
      <c r="EC33" s="303"/>
      <c r="ED33" s="303"/>
      <c r="EE33" s="303"/>
      <c r="EF33" s="303"/>
      <c r="EG33" s="303"/>
      <c r="EH33" s="303"/>
      <c r="EI33" s="303"/>
      <c r="EJ33" s="303"/>
      <c r="EK33" s="303"/>
      <c r="EL33" s="303"/>
      <c r="EM33" s="303"/>
      <c r="EN33" s="303"/>
      <c r="EO33" s="303"/>
      <c r="EP33" s="303"/>
      <c r="EQ33" s="303"/>
      <c r="ER33" s="303"/>
      <c r="ES33" s="303"/>
      <c r="ET33" s="303"/>
      <c r="EU33" s="303"/>
      <c r="EV33" s="303"/>
      <c r="EW33" s="303"/>
      <c r="EX33" s="303"/>
      <c r="EY33" s="303"/>
      <c r="EZ33" s="303"/>
      <c r="FA33" s="303"/>
      <c r="FB33" s="303"/>
      <c r="FC33" s="303"/>
    </row>
    <row r="34" spans="1:159" customFormat="1" ht="19.7" customHeight="1">
      <c r="A34" s="278" t="s">
        <v>1316</v>
      </c>
      <c r="B34" s="280">
        <v>7538</v>
      </c>
      <c r="C34" s="303"/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303"/>
      <c r="O34" s="303"/>
      <c r="P34" s="303"/>
      <c r="Q34" s="303"/>
      <c r="R34" s="303"/>
      <c r="S34" s="303"/>
      <c r="T34" s="303"/>
      <c r="U34" s="303"/>
      <c r="V34" s="303"/>
      <c r="W34" s="303"/>
      <c r="X34" s="303"/>
      <c r="Y34" s="303"/>
      <c r="Z34" s="303"/>
      <c r="AA34" s="303"/>
      <c r="AB34" s="303"/>
      <c r="AC34" s="303"/>
      <c r="AD34" s="303"/>
      <c r="AE34" s="303"/>
      <c r="AF34" s="303"/>
      <c r="AG34" s="303"/>
      <c r="AH34" s="303"/>
      <c r="AI34" s="303"/>
      <c r="AJ34" s="303"/>
      <c r="AK34" s="303"/>
      <c r="AL34" s="303"/>
      <c r="AM34" s="303"/>
      <c r="AN34" s="303"/>
      <c r="AO34" s="303"/>
      <c r="AP34" s="303"/>
      <c r="AQ34" s="303"/>
      <c r="AR34" s="303"/>
      <c r="AS34" s="303"/>
      <c r="AT34" s="303"/>
      <c r="AU34" s="303"/>
      <c r="AV34" s="303"/>
      <c r="AW34" s="303"/>
      <c r="AX34" s="303"/>
      <c r="AY34" s="303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  <c r="BS34" s="303"/>
      <c r="BT34" s="303"/>
      <c r="BU34" s="303"/>
      <c r="BV34" s="303"/>
      <c r="BW34" s="303"/>
      <c r="BX34" s="303"/>
      <c r="BY34" s="303"/>
      <c r="BZ34" s="303"/>
      <c r="CA34" s="303"/>
      <c r="CB34" s="303"/>
      <c r="CC34" s="303"/>
      <c r="CD34" s="303"/>
      <c r="CE34" s="303"/>
      <c r="CF34" s="303"/>
      <c r="CG34" s="303"/>
      <c r="CH34" s="303"/>
      <c r="CI34" s="303"/>
      <c r="CJ34" s="303"/>
      <c r="CK34" s="303"/>
      <c r="CL34" s="303"/>
      <c r="CM34" s="303"/>
      <c r="CN34" s="303"/>
      <c r="CO34" s="303"/>
      <c r="CP34" s="303"/>
      <c r="CQ34" s="303"/>
      <c r="CR34" s="303"/>
      <c r="CS34" s="303"/>
      <c r="CT34" s="303"/>
      <c r="CU34" s="303"/>
      <c r="CV34" s="303"/>
      <c r="CW34" s="303"/>
      <c r="CX34" s="303"/>
      <c r="CY34" s="303"/>
      <c r="CZ34" s="303"/>
      <c r="DA34" s="303"/>
      <c r="DB34" s="303"/>
      <c r="DC34" s="303"/>
      <c r="DD34" s="303"/>
      <c r="DE34" s="303"/>
      <c r="DF34" s="303"/>
      <c r="DG34" s="303"/>
      <c r="DH34" s="303"/>
      <c r="DI34" s="303"/>
      <c r="DJ34" s="303"/>
      <c r="DK34" s="303"/>
      <c r="DL34" s="303"/>
      <c r="DM34" s="303"/>
      <c r="DN34" s="303"/>
      <c r="DO34" s="303"/>
      <c r="DP34" s="303"/>
      <c r="DQ34" s="303"/>
      <c r="DR34" s="303"/>
      <c r="DS34" s="303"/>
      <c r="DT34" s="303"/>
      <c r="DU34" s="303"/>
      <c r="DV34" s="303"/>
      <c r="DW34" s="303"/>
      <c r="DX34" s="303"/>
      <c r="DY34" s="303"/>
      <c r="DZ34" s="303"/>
      <c r="EA34" s="303"/>
      <c r="EB34" s="303"/>
      <c r="EC34" s="303"/>
      <c r="ED34" s="303"/>
      <c r="EE34" s="303"/>
      <c r="EF34" s="303"/>
      <c r="EG34" s="303"/>
      <c r="EH34" s="303"/>
      <c r="EI34" s="303"/>
      <c r="EJ34" s="303"/>
      <c r="EK34" s="303"/>
      <c r="EL34" s="303"/>
      <c r="EM34" s="303"/>
      <c r="EN34" s="303"/>
      <c r="EO34" s="303"/>
      <c r="EP34" s="303"/>
      <c r="EQ34" s="303"/>
      <c r="ER34" s="303"/>
      <c r="ES34" s="303"/>
      <c r="ET34" s="303"/>
      <c r="EU34" s="303"/>
      <c r="EV34" s="303"/>
      <c r="EW34" s="303"/>
      <c r="EX34" s="303"/>
      <c r="EY34" s="303"/>
      <c r="EZ34" s="303"/>
      <c r="FA34" s="303"/>
      <c r="FB34" s="303"/>
      <c r="FC34" s="303"/>
    </row>
    <row r="35" spans="1:159" customFormat="1" ht="19.7" customHeight="1">
      <c r="A35" s="278" t="s">
        <v>1317</v>
      </c>
      <c r="B35" s="280">
        <v>1905</v>
      </c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303"/>
      <c r="AJ35" s="303"/>
      <c r="AK35" s="303"/>
      <c r="AL35" s="303"/>
      <c r="AM35" s="303"/>
      <c r="AN35" s="303"/>
      <c r="AO35" s="303"/>
      <c r="AP35" s="303"/>
      <c r="AQ35" s="303"/>
      <c r="AR35" s="303"/>
      <c r="AS35" s="303"/>
      <c r="AT35" s="303"/>
      <c r="AU35" s="303"/>
      <c r="AV35" s="303"/>
      <c r="AW35" s="303"/>
      <c r="AX35" s="303"/>
      <c r="AY35" s="303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  <c r="BS35" s="303"/>
      <c r="BT35" s="303"/>
      <c r="BU35" s="303"/>
      <c r="BV35" s="303"/>
      <c r="BW35" s="303"/>
      <c r="BX35" s="303"/>
      <c r="BY35" s="303"/>
      <c r="BZ35" s="303"/>
      <c r="CA35" s="303"/>
      <c r="CB35" s="303"/>
      <c r="CC35" s="303"/>
      <c r="CD35" s="303"/>
      <c r="CE35" s="303"/>
      <c r="CF35" s="303"/>
      <c r="CG35" s="303"/>
      <c r="CH35" s="303"/>
      <c r="CI35" s="303"/>
      <c r="CJ35" s="303"/>
      <c r="CK35" s="303"/>
      <c r="CL35" s="303"/>
      <c r="CM35" s="303"/>
      <c r="CN35" s="303"/>
      <c r="CO35" s="303"/>
      <c r="CP35" s="303"/>
      <c r="CQ35" s="303"/>
      <c r="CR35" s="303"/>
      <c r="CS35" s="303"/>
      <c r="CT35" s="303"/>
      <c r="CU35" s="303"/>
      <c r="CV35" s="303"/>
      <c r="CW35" s="303"/>
      <c r="CX35" s="303"/>
      <c r="CY35" s="303"/>
      <c r="CZ35" s="303"/>
      <c r="DA35" s="303"/>
      <c r="DB35" s="303"/>
      <c r="DC35" s="303"/>
      <c r="DD35" s="303"/>
      <c r="DE35" s="303"/>
      <c r="DF35" s="303"/>
      <c r="DG35" s="303"/>
      <c r="DH35" s="303"/>
      <c r="DI35" s="303"/>
      <c r="DJ35" s="303"/>
      <c r="DK35" s="303"/>
      <c r="DL35" s="303"/>
      <c r="DM35" s="303"/>
      <c r="DN35" s="303"/>
      <c r="DO35" s="303"/>
      <c r="DP35" s="303"/>
      <c r="DQ35" s="303"/>
      <c r="DR35" s="303"/>
      <c r="DS35" s="303"/>
      <c r="DT35" s="303"/>
      <c r="DU35" s="303"/>
      <c r="DV35" s="303"/>
      <c r="DW35" s="303"/>
      <c r="DX35" s="303"/>
      <c r="DY35" s="303"/>
      <c r="DZ35" s="303"/>
      <c r="EA35" s="303"/>
      <c r="EB35" s="303"/>
      <c r="EC35" s="303"/>
      <c r="ED35" s="303"/>
      <c r="EE35" s="303"/>
      <c r="EF35" s="303"/>
      <c r="EG35" s="303"/>
      <c r="EH35" s="303"/>
      <c r="EI35" s="303"/>
      <c r="EJ35" s="303"/>
      <c r="EK35" s="303"/>
      <c r="EL35" s="303"/>
      <c r="EM35" s="303"/>
      <c r="EN35" s="303"/>
      <c r="EO35" s="303"/>
      <c r="EP35" s="303"/>
      <c r="EQ35" s="303"/>
      <c r="ER35" s="303"/>
      <c r="ES35" s="303"/>
      <c r="ET35" s="303"/>
      <c r="EU35" s="303"/>
      <c r="EV35" s="303"/>
      <c r="EW35" s="303"/>
      <c r="EX35" s="303"/>
      <c r="EY35" s="303"/>
      <c r="EZ35" s="303"/>
      <c r="FA35" s="303"/>
      <c r="FB35" s="303"/>
      <c r="FC35" s="303"/>
    </row>
    <row r="36" spans="1:159" customFormat="1" ht="19.7" customHeight="1">
      <c r="A36" s="278" t="s">
        <v>1318</v>
      </c>
      <c r="B36" s="280"/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303"/>
      <c r="T36" s="303"/>
      <c r="U36" s="303"/>
      <c r="V36" s="303"/>
      <c r="W36" s="303"/>
      <c r="X36" s="303"/>
      <c r="Y36" s="303"/>
      <c r="Z36" s="303"/>
      <c r="AA36" s="303"/>
      <c r="AB36" s="303"/>
      <c r="AC36" s="303"/>
      <c r="AD36" s="303"/>
      <c r="AE36" s="303"/>
      <c r="AF36" s="303"/>
      <c r="AG36" s="303"/>
      <c r="AH36" s="303"/>
      <c r="AI36" s="303"/>
      <c r="AJ36" s="303"/>
      <c r="AK36" s="303"/>
      <c r="AL36" s="303"/>
      <c r="AM36" s="303"/>
      <c r="AN36" s="303"/>
      <c r="AO36" s="303"/>
      <c r="AP36" s="303"/>
      <c r="AQ36" s="303"/>
      <c r="AR36" s="303"/>
      <c r="AS36" s="303"/>
      <c r="AT36" s="303"/>
      <c r="AU36" s="303"/>
      <c r="AV36" s="303"/>
      <c r="AW36" s="303"/>
      <c r="AX36" s="303"/>
      <c r="AY36" s="30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  <c r="BS36" s="303"/>
      <c r="BT36" s="303"/>
      <c r="BU36" s="303"/>
      <c r="BV36" s="303"/>
      <c r="BW36" s="303"/>
      <c r="BX36" s="303"/>
      <c r="BY36" s="303"/>
      <c r="BZ36" s="303"/>
      <c r="CA36" s="303"/>
      <c r="CB36" s="303"/>
      <c r="CC36" s="303"/>
      <c r="CD36" s="303"/>
      <c r="CE36" s="303"/>
      <c r="CF36" s="303"/>
      <c r="CG36" s="303"/>
      <c r="CH36" s="303"/>
      <c r="CI36" s="303"/>
      <c r="CJ36" s="303"/>
      <c r="CK36" s="303"/>
      <c r="CL36" s="303"/>
      <c r="CM36" s="303"/>
      <c r="CN36" s="303"/>
      <c r="CO36" s="303"/>
      <c r="CP36" s="303"/>
      <c r="CQ36" s="303"/>
      <c r="CR36" s="303"/>
      <c r="CS36" s="303"/>
      <c r="CT36" s="303"/>
      <c r="CU36" s="303"/>
      <c r="CV36" s="303"/>
      <c r="CW36" s="303"/>
      <c r="CX36" s="303"/>
      <c r="CY36" s="303"/>
      <c r="CZ36" s="303"/>
      <c r="DA36" s="303"/>
      <c r="DB36" s="303"/>
      <c r="DC36" s="303"/>
      <c r="DD36" s="303"/>
      <c r="DE36" s="303"/>
      <c r="DF36" s="303"/>
      <c r="DG36" s="303"/>
      <c r="DH36" s="303"/>
      <c r="DI36" s="303"/>
      <c r="DJ36" s="303"/>
      <c r="DK36" s="303"/>
      <c r="DL36" s="303"/>
      <c r="DM36" s="303"/>
      <c r="DN36" s="303"/>
      <c r="DO36" s="303"/>
      <c r="DP36" s="303"/>
      <c r="DQ36" s="303"/>
      <c r="DR36" s="303"/>
      <c r="DS36" s="303"/>
      <c r="DT36" s="303"/>
      <c r="DU36" s="303"/>
      <c r="DV36" s="303"/>
      <c r="DW36" s="303"/>
      <c r="DX36" s="303"/>
      <c r="DY36" s="303"/>
      <c r="DZ36" s="303"/>
      <c r="EA36" s="303"/>
      <c r="EB36" s="303"/>
      <c r="EC36" s="303"/>
      <c r="ED36" s="303"/>
      <c r="EE36" s="303"/>
      <c r="EF36" s="303"/>
      <c r="EG36" s="303"/>
      <c r="EH36" s="303"/>
      <c r="EI36" s="303"/>
      <c r="EJ36" s="303"/>
      <c r="EK36" s="303"/>
      <c r="EL36" s="303"/>
      <c r="EM36" s="303"/>
      <c r="EN36" s="303"/>
      <c r="EO36" s="303"/>
      <c r="EP36" s="303"/>
      <c r="EQ36" s="303"/>
      <c r="ER36" s="303"/>
      <c r="ES36" s="303"/>
      <c r="ET36" s="303"/>
      <c r="EU36" s="303"/>
      <c r="EV36" s="303"/>
      <c r="EW36" s="303"/>
      <c r="EX36" s="303"/>
      <c r="EY36" s="303"/>
      <c r="EZ36" s="303"/>
      <c r="FA36" s="303"/>
      <c r="FB36" s="303"/>
      <c r="FC36" s="303"/>
    </row>
    <row r="37" spans="1:159" customFormat="1" ht="19.7" customHeight="1">
      <c r="A37" s="278" t="s">
        <v>1319</v>
      </c>
      <c r="B37" s="280">
        <v>50733</v>
      </c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303"/>
      <c r="AJ37" s="303"/>
      <c r="AK37" s="303"/>
      <c r="AL37" s="303"/>
      <c r="AM37" s="303"/>
      <c r="AN37" s="303"/>
      <c r="AO37" s="303"/>
      <c r="AP37" s="303"/>
      <c r="AQ37" s="303"/>
      <c r="AR37" s="303"/>
      <c r="AS37" s="303"/>
      <c r="AT37" s="303"/>
      <c r="AU37" s="303"/>
      <c r="AV37" s="303"/>
      <c r="AW37" s="303"/>
      <c r="AX37" s="303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  <c r="BS37" s="303"/>
      <c r="BT37" s="303"/>
      <c r="BU37" s="303"/>
      <c r="BV37" s="303"/>
      <c r="BW37" s="303"/>
      <c r="BX37" s="303"/>
      <c r="BY37" s="303"/>
      <c r="BZ37" s="303"/>
      <c r="CA37" s="303"/>
      <c r="CB37" s="303"/>
      <c r="CC37" s="303"/>
      <c r="CD37" s="303"/>
      <c r="CE37" s="303"/>
      <c r="CF37" s="303"/>
      <c r="CG37" s="303"/>
      <c r="CH37" s="303"/>
      <c r="CI37" s="303"/>
      <c r="CJ37" s="303"/>
      <c r="CK37" s="303"/>
      <c r="CL37" s="303"/>
      <c r="CM37" s="303"/>
      <c r="CN37" s="303"/>
      <c r="CO37" s="303"/>
      <c r="CP37" s="303"/>
      <c r="CQ37" s="303"/>
      <c r="CR37" s="303"/>
      <c r="CS37" s="303"/>
      <c r="CT37" s="303"/>
      <c r="CU37" s="303"/>
      <c r="CV37" s="303"/>
      <c r="CW37" s="303"/>
      <c r="CX37" s="303"/>
      <c r="CY37" s="303"/>
      <c r="CZ37" s="303"/>
      <c r="DA37" s="303"/>
      <c r="DB37" s="303"/>
      <c r="DC37" s="303"/>
      <c r="DD37" s="303"/>
      <c r="DE37" s="303"/>
      <c r="DF37" s="303"/>
      <c r="DG37" s="303"/>
      <c r="DH37" s="303"/>
      <c r="DI37" s="303"/>
      <c r="DJ37" s="303"/>
      <c r="DK37" s="303"/>
      <c r="DL37" s="303"/>
      <c r="DM37" s="303"/>
      <c r="DN37" s="303"/>
      <c r="DO37" s="303"/>
      <c r="DP37" s="303"/>
      <c r="DQ37" s="303"/>
      <c r="DR37" s="303"/>
      <c r="DS37" s="303"/>
      <c r="DT37" s="303"/>
      <c r="DU37" s="303"/>
      <c r="DV37" s="303"/>
      <c r="DW37" s="303"/>
      <c r="DX37" s="303"/>
      <c r="DY37" s="303"/>
      <c r="DZ37" s="303"/>
      <c r="EA37" s="303"/>
      <c r="EB37" s="303"/>
      <c r="EC37" s="303"/>
      <c r="ED37" s="303"/>
      <c r="EE37" s="303"/>
      <c r="EF37" s="303"/>
      <c r="EG37" s="303"/>
      <c r="EH37" s="303"/>
      <c r="EI37" s="303"/>
      <c r="EJ37" s="303"/>
      <c r="EK37" s="303"/>
      <c r="EL37" s="303"/>
      <c r="EM37" s="303"/>
      <c r="EN37" s="303"/>
      <c r="EO37" s="303"/>
      <c r="EP37" s="303"/>
      <c r="EQ37" s="303"/>
      <c r="ER37" s="303"/>
      <c r="ES37" s="303"/>
      <c r="ET37" s="303"/>
      <c r="EU37" s="303"/>
      <c r="EV37" s="303"/>
      <c r="EW37" s="303"/>
      <c r="EX37" s="303"/>
      <c r="EY37" s="303"/>
      <c r="EZ37" s="303"/>
      <c r="FA37" s="303"/>
      <c r="FB37" s="303"/>
      <c r="FC37" s="303"/>
    </row>
    <row r="38" spans="1:159" customFormat="1" ht="19.7" customHeight="1">
      <c r="A38" s="278" t="s">
        <v>1320</v>
      </c>
      <c r="B38" s="280">
        <v>13126</v>
      </c>
      <c r="C38" s="303"/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03"/>
      <c r="O38" s="303"/>
      <c r="P38" s="303"/>
      <c r="Q38" s="303"/>
      <c r="R38" s="303"/>
      <c r="S38" s="303"/>
      <c r="T38" s="303"/>
      <c r="U38" s="303"/>
      <c r="V38" s="303"/>
      <c r="W38" s="303"/>
      <c r="X38" s="303"/>
      <c r="Y38" s="303"/>
      <c r="Z38" s="303"/>
      <c r="AA38" s="303"/>
      <c r="AB38" s="303"/>
      <c r="AC38" s="303"/>
      <c r="AD38" s="303"/>
      <c r="AE38" s="303"/>
      <c r="AF38" s="303"/>
      <c r="AG38" s="303"/>
      <c r="AH38" s="303"/>
      <c r="AI38" s="303"/>
      <c r="AJ38" s="303"/>
      <c r="AK38" s="303"/>
      <c r="AL38" s="303"/>
      <c r="AM38" s="303"/>
      <c r="AN38" s="303"/>
      <c r="AO38" s="303"/>
      <c r="AP38" s="303"/>
      <c r="AQ38" s="303"/>
      <c r="AR38" s="303"/>
      <c r="AS38" s="303"/>
      <c r="AT38" s="303"/>
      <c r="AU38" s="303"/>
      <c r="AV38" s="303"/>
      <c r="AW38" s="303"/>
      <c r="AX38" s="303"/>
      <c r="AY38" s="30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  <c r="BS38" s="303"/>
      <c r="BT38" s="303"/>
      <c r="BU38" s="303"/>
      <c r="BV38" s="303"/>
      <c r="BW38" s="303"/>
      <c r="BX38" s="303"/>
      <c r="BY38" s="303"/>
      <c r="BZ38" s="303"/>
      <c r="CA38" s="303"/>
      <c r="CB38" s="303"/>
      <c r="CC38" s="303"/>
      <c r="CD38" s="303"/>
      <c r="CE38" s="303"/>
      <c r="CF38" s="303"/>
      <c r="CG38" s="303"/>
      <c r="CH38" s="303"/>
      <c r="CI38" s="303"/>
      <c r="CJ38" s="303"/>
      <c r="CK38" s="303"/>
      <c r="CL38" s="303"/>
      <c r="CM38" s="303"/>
      <c r="CN38" s="303"/>
      <c r="CO38" s="303"/>
      <c r="CP38" s="303"/>
      <c r="CQ38" s="303"/>
      <c r="CR38" s="303"/>
      <c r="CS38" s="303"/>
      <c r="CT38" s="303"/>
      <c r="CU38" s="303"/>
      <c r="CV38" s="303"/>
      <c r="CW38" s="303"/>
      <c r="CX38" s="303"/>
      <c r="CY38" s="303"/>
      <c r="CZ38" s="303"/>
      <c r="DA38" s="303"/>
      <c r="DB38" s="303"/>
      <c r="DC38" s="303"/>
      <c r="DD38" s="303"/>
      <c r="DE38" s="303"/>
      <c r="DF38" s="303"/>
      <c r="DG38" s="303"/>
      <c r="DH38" s="303"/>
      <c r="DI38" s="303"/>
      <c r="DJ38" s="303"/>
      <c r="DK38" s="303"/>
      <c r="DL38" s="303"/>
      <c r="DM38" s="303"/>
      <c r="DN38" s="303"/>
      <c r="DO38" s="303"/>
      <c r="DP38" s="303"/>
      <c r="DQ38" s="303"/>
      <c r="DR38" s="303"/>
      <c r="DS38" s="303"/>
      <c r="DT38" s="303"/>
      <c r="DU38" s="303"/>
      <c r="DV38" s="303"/>
      <c r="DW38" s="303"/>
      <c r="DX38" s="303"/>
      <c r="DY38" s="303"/>
      <c r="DZ38" s="303"/>
      <c r="EA38" s="303"/>
      <c r="EB38" s="303"/>
      <c r="EC38" s="303"/>
      <c r="ED38" s="303"/>
      <c r="EE38" s="303"/>
      <c r="EF38" s="303"/>
      <c r="EG38" s="303"/>
      <c r="EH38" s="303"/>
      <c r="EI38" s="303"/>
      <c r="EJ38" s="303"/>
      <c r="EK38" s="303"/>
      <c r="EL38" s="303"/>
      <c r="EM38" s="303"/>
      <c r="EN38" s="303"/>
      <c r="EO38" s="303"/>
      <c r="EP38" s="303"/>
      <c r="EQ38" s="303"/>
      <c r="ER38" s="303"/>
      <c r="ES38" s="303"/>
      <c r="ET38" s="303"/>
      <c r="EU38" s="303"/>
      <c r="EV38" s="303"/>
      <c r="EW38" s="303"/>
      <c r="EX38" s="303"/>
      <c r="EY38" s="303"/>
      <c r="EZ38" s="303"/>
      <c r="FA38" s="303"/>
      <c r="FB38" s="303"/>
      <c r="FC38" s="303"/>
    </row>
    <row r="39" spans="1:159" customFormat="1" ht="19.7" customHeight="1">
      <c r="A39" s="278" t="s">
        <v>1321</v>
      </c>
      <c r="B39" s="280"/>
      <c r="C39" s="303"/>
      <c r="D39" s="303"/>
      <c r="E39" s="303"/>
      <c r="F39" s="303"/>
      <c r="G39" s="303"/>
      <c r="H39" s="303"/>
      <c r="I39" s="303"/>
      <c r="J39" s="303"/>
      <c r="K39" s="303"/>
      <c r="L39" s="303"/>
      <c r="M39" s="303"/>
      <c r="N39" s="303"/>
      <c r="O39" s="303"/>
      <c r="P39" s="303"/>
      <c r="Q39" s="303"/>
      <c r="R39" s="303"/>
      <c r="S39" s="303"/>
      <c r="T39" s="303"/>
      <c r="U39" s="303"/>
      <c r="V39" s="303"/>
      <c r="W39" s="303"/>
      <c r="X39" s="303"/>
      <c r="Y39" s="303"/>
      <c r="Z39" s="303"/>
      <c r="AA39" s="303"/>
      <c r="AB39" s="303"/>
      <c r="AC39" s="303"/>
      <c r="AD39" s="303"/>
      <c r="AE39" s="303"/>
      <c r="AF39" s="303"/>
      <c r="AG39" s="303"/>
      <c r="AH39" s="303"/>
      <c r="AI39" s="303"/>
      <c r="AJ39" s="303"/>
      <c r="AK39" s="303"/>
      <c r="AL39" s="303"/>
      <c r="AM39" s="303"/>
      <c r="AN39" s="303"/>
      <c r="AO39" s="303"/>
      <c r="AP39" s="303"/>
      <c r="AQ39" s="303"/>
      <c r="AR39" s="303"/>
      <c r="AS39" s="303"/>
      <c r="AT39" s="303"/>
      <c r="AU39" s="303"/>
      <c r="AV39" s="303"/>
      <c r="AW39" s="303"/>
      <c r="AX39" s="303"/>
      <c r="AY39" s="303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  <c r="BS39" s="303"/>
      <c r="BT39" s="303"/>
      <c r="BU39" s="303"/>
      <c r="BV39" s="303"/>
      <c r="BW39" s="303"/>
      <c r="BX39" s="303"/>
      <c r="BY39" s="303"/>
      <c r="BZ39" s="303"/>
      <c r="CA39" s="303"/>
      <c r="CB39" s="303"/>
      <c r="CC39" s="303"/>
      <c r="CD39" s="303"/>
      <c r="CE39" s="303"/>
      <c r="CF39" s="303"/>
      <c r="CG39" s="303"/>
      <c r="CH39" s="303"/>
      <c r="CI39" s="303"/>
      <c r="CJ39" s="303"/>
      <c r="CK39" s="303"/>
      <c r="CL39" s="303"/>
      <c r="CM39" s="303"/>
      <c r="CN39" s="303"/>
      <c r="CO39" s="303"/>
      <c r="CP39" s="303"/>
      <c r="CQ39" s="303"/>
      <c r="CR39" s="303"/>
      <c r="CS39" s="303"/>
      <c r="CT39" s="303"/>
      <c r="CU39" s="303"/>
      <c r="CV39" s="303"/>
      <c r="CW39" s="303"/>
      <c r="CX39" s="303"/>
      <c r="CY39" s="303"/>
      <c r="CZ39" s="303"/>
      <c r="DA39" s="303"/>
      <c r="DB39" s="303"/>
      <c r="DC39" s="303"/>
      <c r="DD39" s="303"/>
      <c r="DE39" s="303"/>
      <c r="DF39" s="303"/>
      <c r="DG39" s="303"/>
      <c r="DH39" s="303"/>
      <c r="DI39" s="303"/>
      <c r="DJ39" s="303"/>
      <c r="DK39" s="303"/>
      <c r="DL39" s="303"/>
      <c r="DM39" s="303"/>
      <c r="DN39" s="303"/>
      <c r="DO39" s="303"/>
      <c r="DP39" s="303"/>
      <c r="DQ39" s="303"/>
      <c r="DR39" s="303"/>
      <c r="DS39" s="303"/>
      <c r="DT39" s="303"/>
      <c r="DU39" s="303"/>
      <c r="DV39" s="303"/>
      <c r="DW39" s="303"/>
      <c r="DX39" s="303"/>
      <c r="DY39" s="303"/>
      <c r="DZ39" s="303"/>
      <c r="EA39" s="303"/>
      <c r="EB39" s="303"/>
      <c r="EC39" s="303"/>
      <c r="ED39" s="303"/>
      <c r="EE39" s="303"/>
      <c r="EF39" s="303"/>
      <c r="EG39" s="303"/>
      <c r="EH39" s="303"/>
      <c r="EI39" s="303"/>
      <c r="EJ39" s="303"/>
      <c r="EK39" s="303"/>
      <c r="EL39" s="303"/>
      <c r="EM39" s="303"/>
      <c r="EN39" s="303"/>
      <c r="EO39" s="303"/>
      <c r="EP39" s="303"/>
      <c r="EQ39" s="303"/>
      <c r="ER39" s="303"/>
      <c r="ES39" s="303"/>
      <c r="ET39" s="303"/>
      <c r="EU39" s="303"/>
      <c r="EV39" s="303"/>
      <c r="EW39" s="303"/>
      <c r="EX39" s="303"/>
      <c r="EY39" s="303"/>
      <c r="EZ39" s="303"/>
      <c r="FA39" s="303"/>
      <c r="FB39" s="303"/>
      <c r="FC39" s="303"/>
    </row>
    <row r="40" spans="1:159" customFormat="1" ht="19.7" customHeight="1">
      <c r="A40" s="278" t="s">
        <v>1322</v>
      </c>
      <c r="B40" s="280"/>
      <c r="C40" s="303"/>
      <c r="D40" s="303"/>
      <c r="E40" s="303"/>
      <c r="F40" s="303"/>
      <c r="G40" s="303"/>
      <c r="H40" s="303"/>
      <c r="I40" s="303"/>
      <c r="J40" s="303"/>
      <c r="K40" s="303"/>
      <c r="L40" s="303"/>
      <c r="M40" s="303"/>
      <c r="N40" s="303"/>
      <c r="O40" s="303"/>
      <c r="P40" s="303"/>
      <c r="Q40" s="303"/>
      <c r="R40" s="303"/>
      <c r="S40" s="303"/>
      <c r="T40" s="303"/>
      <c r="U40" s="303"/>
      <c r="V40" s="303"/>
      <c r="W40" s="303"/>
      <c r="X40" s="303"/>
      <c r="Y40" s="303"/>
      <c r="Z40" s="303"/>
      <c r="AA40" s="303"/>
      <c r="AB40" s="303"/>
      <c r="AC40" s="303"/>
      <c r="AD40" s="303"/>
      <c r="AE40" s="303"/>
      <c r="AF40" s="303"/>
      <c r="AG40" s="303"/>
      <c r="AH40" s="303"/>
      <c r="AI40" s="303"/>
      <c r="AJ40" s="303"/>
      <c r="AK40" s="303"/>
      <c r="AL40" s="303"/>
      <c r="AM40" s="303"/>
      <c r="AN40" s="303"/>
      <c r="AO40" s="303"/>
      <c r="AP40" s="303"/>
      <c r="AQ40" s="303"/>
      <c r="AR40" s="303"/>
      <c r="AS40" s="303"/>
      <c r="AT40" s="303"/>
      <c r="AU40" s="303"/>
      <c r="AV40" s="303"/>
      <c r="AW40" s="303"/>
      <c r="AX40" s="303"/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  <c r="BS40" s="303"/>
      <c r="BT40" s="303"/>
      <c r="BU40" s="303"/>
      <c r="BV40" s="303"/>
      <c r="BW40" s="303"/>
      <c r="BX40" s="303"/>
      <c r="BY40" s="303"/>
      <c r="BZ40" s="303"/>
      <c r="CA40" s="303"/>
      <c r="CB40" s="303"/>
      <c r="CC40" s="303"/>
      <c r="CD40" s="303"/>
      <c r="CE40" s="303"/>
      <c r="CF40" s="303"/>
      <c r="CG40" s="303"/>
      <c r="CH40" s="303"/>
      <c r="CI40" s="303"/>
      <c r="CJ40" s="303"/>
      <c r="CK40" s="303"/>
      <c r="CL40" s="303"/>
      <c r="CM40" s="303"/>
      <c r="CN40" s="303"/>
      <c r="CO40" s="303"/>
      <c r="CP40" s="303"/>
      <c r="CQ40" s="303"/>
      <c r="CR40" s="303"/>
      <c r="CS40" s="303"/>
      <c r="CT40" s="303"/>
      <c r="CU40" s="303"/>
      <c r="CV40" s="303"/>
      <c r="CW40" s="303"/>
      <c r="CX40" s="303"/>
      <c r="CY40" s="303"/>
      <c r="CZ40" s="303"/>
      <c r="DA40" s="303"/>
      <c r="DB40" s="303"/>
      <c r="DC40" s="303"/>
      <c r="DD40" s="303"/>
      <c r="DE40" s="303"/>
      <c r="DF40" s="303"/>
      <c r="DG40" s="303"/>
      <c r="DH40" s="303"/>
      <c r="DI40" s="303"/>
      <c r="DJ40" s="303"/>
      <c r="DK40" s="303"/>
      <c r="DL40" s="303"/>
      <c r="DM40" s="303"/>
      <c r="DN40" s="303"/>
      <c r="DO40" s="303"/>
      <c r="DP40" s="303"/>
      <c r="DQ40" s="303"/>
      <c r="DR40" s="303"/>
      <c r="DS40" s="303"/>
      <c r="DT40" s="303"/>
      <c r="DU40" s="303"/>
      <c r="DV40" s="303"/>
      <c r="DW40" s="303"/>
      <c r="DX40" s="303"/>
      <c r="DY40" s="303"/>
      <c r="DZ40" s="303"/>
      <c r="EA40" s="303"/>
      <c r="EB40" s="303"/>
      <c r="EC40" s="303"/>
      <c r="ED40" s="303"/>
      <c r="EE40" s="303"/>
      <c r="EF40" s="303"/>
      <c r="EG40" s="303"/>
      <c r="EH40" s="303"/>
      <c r="EI40" s="303"/>
      <c r="EJ40" s="303"/>
      <c r="EK40" s="303"/>
      <c r="EL40" s="303"/>
      <c r="EM40" s="303"/>
      <c r="EN40" s="303"/>
      <c r="EO40" s="303"/>
      <c r="EP40" s="303"/>
      <c r="EQ40" s="303"/>
      <c r="ER40" s="303"/>
      <c r="ES40" s="303"/>
      <c r="ET40" s="303"/>
      <c r="EU40" s="303"/>
      <c r="EV40" s="303"/>
      <c r="EW40" s="303"/>
      <c r="EX40" s="303"/>
      <c r="EY40" s="303"/>
      <c r="EZ40" s="303"/>
      <c r="FA40" s="303"/>
      <c r="FB40" s="303"/>
      <c r="FC40" s="303"/>
    </row>
    <row r="41" spans="1:159" customFormat="1" ht="19.7" customHeight="1">
      <c r="A41" s="278" t="s">
        <v>1323</v>
      </c>
      <c r="B41" s="280"/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03"/>
      <c r="O41" s="303"/>
      <c r="P41" s="303"/>
      <c r="Q41" s="303"/>
      <c r="R41" s="303"/>
      <c r="S41" s="303"/>
      <c r="T41" s="303"/>
      <c r="U41" s="303"/>
      <c r="V41" s="303"/>
      <c r="W41" s="303"/>
      <c r="X41" s="303"/>
      <c r="Y41" s="303"/>
      <c r="Z41" s="303"/>
      <c r="AA41" s="303"/>
      <c r="AB41" s="303"/>
      <c r="AC41" s="303"/>
      <c r="AD41" s="303"/>
      <c r="AE41" s="303"/>
      <c r="AF41" s="303"/>
      <c r="AG41" s="303"/>
      <c r="AH41" s="303"/>
      <c r="AI41" s="303"/>
      <c r="AJ41" s="303"/>
      <c r="AK41" s="303"/>
      <c r="AL41" s="303"/>
      <c r="AM41" s="303"/>
      <c r="AN41" s="303"/>
      <c r="AO41" s="303"/>
      <c r="AP41" s="303"/>
      <c r="AQ41" s="303"/>
      <c r="AR41" s="303"/>
      <c r="AS41" s="303"/>
      <c r="AT41" s="303"/>
      <c r="AU41" s="303"/>
      <c r="AV41" s="303"/>
      <c r="AW41" s="303"/>
      <c r="AX41" s="303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  <c r="BS41" s="303"/>
      <c r="BT41" s="303"/>
      <c r="BU41" s="303"/>
      <c r="BV41" s="303"/>
      <c r="BW41" s="303"/>
      <c r="BX41" s="303"/>
      <c r="BY41" s="303"/>
      <c r="BZ41" s="303"/>
      <c r="CA41" s="303"/>
      <c r="CB41" s="303"/>
      <c r="CC41" s="303"/>
      <c r="CD41" s="303"/>
      <c r="CE41" s="303"/>
      <c r="CF41" s="303"/>
      <c r="CG41" s="303"/>
      <c r="CH41" s="303"/>
      <c r="CI41" s="303"/>
      <c r="CJ41" s="303"/>
      <c r="CK41" s="303"/>
      <c r="CL41" s="303"/>
      <c r="CM41" s="303"/>
      <c r="CN41" s="303"/>
      <c r="CO41" s="303"/>
      <c r="CP41" s="303"/>
      <c r="CQ41" s="303"/>
      <c r="CR41" s="303"/>
      <c r="CS41" s="303"/>
      <c r="CT41" s="303"/>
      <c r="CU41" s="303"/>
      <c r="CV41" s="303"/>
      <c r="CW41" s="303"/>
      <c r="CX41" s="303"/>
      <c r="CY41" s="303"/>
      <c r="CZ41" s="303"/>
      <c r="DA41" s="303"/>
      <c r="DB41" s="303"/>
      <c r="DC41" s="303"/>
      <c r="DD41" s="303"/>
      <c r="DE41" s="303"/>
      <c r="DF41" s="303"/>
      <c r="DG41" s="303"/>
      <c r="DH41" s="303"/>
      <c r="DI41" s="303"/>
      <c r="DJ41" s="303"/>
      <c r="DK41" s="303"/>
      <c r="DL41" s="303"/>
      <c r="DM41" s="303"/>
      <c r="DN41" s="303"/>
      <c r="DO41" s="303"/>
      <c r="DP41" s="303"/>
      <c r="DQ41" s="303"/>
      <c r="DR41" s="303"/>
      <c r="DS41" s="303"/>
      <c r="DT41" s="303"/>
      <c r="DU41" s="303"/>
      <c r="DV41" s="303"/>
      <c r="DW41" s="303"/>
      <c r="DX41" s="303"/>
      <c r="DY41" s="303"/>
      <c r="DZ41" s="303"/>
      <c r="EA41" s="303"/>
      <c r="EB41" s="303"/>
      <c r="EC41" s="303"/>
      <c r="ED41" s="303"/>
      <c r="EE41" s="303"/>
      <c r="EF41" s="303"/>
      <c r="EG41" s="303"/>
      <c r="EH41" s="303"/>
      <c r="EI41" s="303"/>
      <c r="EJ41" s="303"/>
      <c r="EK41" s="303"/>
      <c r="EL41" s="303"/>
      <c r="EM41" s="303"/>
      <c r="EN41" s="303"/>
      <c r="EO41" s="303"/>
      <c r="EP41" s="303"/>
      <c r="EQ41" s="303"/>
      <c r="ER41" s="303"/>
      <c r="ES41" s="303"/>
      <c r="ET41" s="303"/>
      <c r="EU41" s="303"/>
      <c r="EV41" s="303"/>
      <c r="EW41" s="303"/>
      <c r="EX41" s="303"/>
      <c r="EY41" s="303"/>
      <c r="EZ41" s="303"/>
      <c r="FA41" s="303"/>
      <c r="FB41" s="303"/>
      <c r="FC41" s="303"/>
    </row>
    <row r="42" spans="1:159" customFormat="1" ht="19.7" customHeight="1">
      <c r="A42" s="278" t="s">
        <v>1324</v>
      </c>
      <c r="B42" s="280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3"/>
      <c r="AN42" s="303"/>
      <c r="AO42" s="303"/>
      <c r="AP42" s="303"/>
      <c r="AQ42" s="303"/>
      <c r="AR42" s="303"/>
      <c r="AS42" s="303"/>
      <c r="AT42" s="303"/>
      <c r="AU42" s="303"/>
      <c r="AV42" s="303"/>
      <c r="AW42" s="303"/>
      <c r="AX42" s="303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  <c r="BR42" s="303"/>
      <c r="BS42" s="303"/>
      <c r="BT42" s="303"/>
      <c r="BU42" s="303"/>
      <c r="BV42" s="303"/>
      <c r="BW42" s="303"/>
      <c r="BX42" s="303"/>
      <c r="BY42" s="303"/>
      <c r="BZ42" s="303"/>
      <c r="CA42" s="303"/>
      <c r="CB42" s="303"/>
      <c r="CC42" s="303"/>
      <c r="CD42" s="303"/>
      <c r="CE42" s="303"/>
      <c r="CF42" s="303"/>
      <c r="CG42" s="303"/>
      <c r="CH42" s="303"/>
      <c r="CI42" s="303"/>
      <c r="CJ42" s="303"/>
      <c r="CK42" s="303"/>
      <c r="CL42" s="303"/>
      <c r="CM42" s="303"/>
      <c r="CN42" s="303"/>
      <c r="CO42" s="303"/>
      <c r="CP42" s="303"/>
      <c r="CQ42" s="303"/>
      <c r="CR42" s="303"/>
      <c r="CS42" s="303"/>
      <c r="CT42" s="303"/>
      <c r="CU42" s="303"/>
      <c r="CV42" s="303"/>
      <c r="CW42" s="303"/>
      <c r="CX42" s="303"/>
      <c r="CY42" s="303"/>
      <c r="CZ42" s="303"/>
      <c r="DA42" s="303"/>
      <c r="DB42" s="303"/>
      <c r="DC42" s="303"/>
      <c r="DD42" s="303"/>
      <c r="DE42" s="303"/>
      <c r="DF42" s="303"/>
      <c r="DG42" s="303"/>
      <c r="DH42" s="303"/>
      <c r="DI42" s="303"/>
      <c r="DJ42" s="303"/>
      <c r="DK42" s="303"/>
      <c r="DL42" s="303"/>
      <c r="DM42" s="303"/>
      <c r="DN42" s="303"/>
      <c r="DO42" s="303"/>
      <c r="DP42" s="303"/>
      <c r="DQ42" s="303"/>
      <c r="DR42" s="303"/>
      <c r="DS42" s="303"/>
      <c r="DT42" s="303"/>
      <c r="DU42" s="303"/>
      <c r="DV42" s="303"/>
      <c r="DW42" s="303"/>
      <c r="DX42" s="303"/>
      <c r="DY42" s="303"/>
      <c r="DZ42" s="303"/>
      <c r="EA42" s="303"/>
      <c r="EB42" s="303"/>
      <c r="EC42" s="303"/>
      <c r="ED42" s="303"/>
      <c r="EE42" s="303"/>
      <c r="EF42" s="303"/>
      <c r="EG42" s="303"/>
      <c r="EH42" s="303"/>
      <c r="EI42" s="303"/>
      <c r="EJ42" s="303"/>
      <c r="EK42" s="303"/>
      <c r="EL42" s="303"/>
      <c r="EM42" s="303"/>
      <c r="EN42" s="303"/>
      <c r="EO42" s="303"/>
      <c r="EP42" s="303"/>
      <c r="EQ42" s="303"/>
      <c r="ER42" s="303"/>
      <c r="ES42" s="303"/>
      <c r="ET42" s="303"/>
      <c r="EU42" s="303"/>
      <c r="EV42" s="303"/>
      <c r="EW42" s="303"/>
      <c r="EX42" s="303"/>
      <c r="EY42" s="303"/>
      <c r="EZ42" s="303"/>
      <c r="FA42" s="303"/>
      <c r="FB42" s="303"/>
      <c r="FC42" s="303"/>
    </row>
    <row r="43" spans="1:159" customFormat="1" ht="19.7" customHeight="1">
      <c r="A43" s="278" t="s">
        <v>1325</v>
      </c>
      <c r="B43" s="280">
        <v>5074</v>
      </c>
      <c r="C43" s="303"/>
      <c r="D43" s="303"/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303"/>
      <c r="S43" s="303"/>
      <c r="T43" s="303"/>
      <c r="U43" s="303"/>
      <c r="V43" s="303"/>
      <c r="W43" s="303"/>
      <c r="X43" s="303"/>
      <c r="Y43" s="303"/>
      <c r="Z43" s="303"/>
      <c r="AA43" s="303"/>
      <c r="AB43" s="303"/>
      <c r="AC43" s="303"/>
      <c r="AD43" s="303"/>
      <c r="AE43" s="303"/>
      <c r="AF43" s="303"/>
      <c r="AG43" s="303"/>
      <c r="AH43" s="303"/>
      <c r="AI43" s="303"/>
      <c r="AJ43" s="303"/>
      <c r="AK43" s="303"/>
      <c r="AL43" s="303"/>
      <c r="AM43" s="303"/>
      <c r="AN43" s="303"/>
      <c r="AO43" s="303"/>
      <c r="AP43" s="303"/>
      <c r="AQ43" s="303"/>
      <c r="AR43" s="303"/>
      <c r="AS43" s="303"/>
      <c r="AT43" s="303"/>
      <c r="AU43" s="303"/>
      <c r="AV43" s="303"/>
      <c r="AW43" s="303"/>
      <c r="AX43" s="303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  <c r="BR43" s="303"/>
      <c r="BS43" s="303"/>
      <c r="BT43" s="303"/>
      <c r="BU43" s="303"/>
      <c r="BV43" s="303"/>
      <c r="BW43" s="303"/>
      <c r="BX43" s="303"/>
      <c r="BY43" s="303"/>
      <c r="BZ43" s="303"/>
      <c r="CA43" s="303"/>
      <c r="CB43" s="303"/>
      <c r="CC43" s="303"/>
      <c r="CD43" s="303"/>
      <c r="CE43" s="303"/>
      <c r="CF43" s="303"/>
      <c r="CG43" s="303"/>
      <c r="CH43" s="303"/>
      <c r="CI43" s="303"/>
      <c r="CJ43" s="303"/>
      <c r="CK43" s="303"/>
      <c r="CL43" s="303"/>
      <c r="CM43" s="303"/>
      <c r="CN43" s="303"/>
      <c r="CO43" s="303"/>
      <c r="CP43" s="303"/>
      <c r="CQ43" s="303"/>
      <c r="CR43" s="303"/>
      <c r="CS43" s="303"/>
      <c r="CT43" s="303"/>
      <c r="CU43" s="303"/>
      <c r="CV43" s="303"/>
      <c r="CW43" s="303"/>
      <c r="CX43" s="303"/>
      <c r="CY43" s="303"/>
      <c r="CZ43" s="303"/>
      <c r="DA43" s="303"/>
      <c r="DB43" s="303"/>
      <c r="DC43" s="303"/>
      <c r="DD43" s="303"/>
      <c r="DE43" s="303"/>
      <c r="DF43" s="303"/>
      <c r="DG43" s="303"/>
      <c r="DH43" s="303"/>
      <c r="DI43" s="303"/>
      <c r="DJ43" s="303"/>
      <c r="DK43" s="303"/>
      <c r="DL43" s="303"/>
      <c r="DM43" s="303"/>
      <c r="DN43" s="303"/>
      <c r="DO43" s="303"/>
      <c r="DP43" s="303"/>
      <c r="DQ43" s="303"/>
      <c r="DR43" s="303"/>
      <c r="DS43" s="303"/>
      <c r="DT43" s="303"/>
      <c r="DU43" s="303"/>
      <c r="DV43" s="303"/>
      <c r="DW43" s="303"/>
      <c r="DX43" s="303"/>
      <c r="DY43" s="303"/>
      <c r="DZ43" s="303"/>
      <c r="EA43" s="303"/>
      <c r="EB43" s="303"/>
      <c r="EC43" s="303"/>
      <c r="ED43" s="303"/>
      <c r="EE43" s="303"/>
      <c r="EF43" s="303"/>
      <c r="EG43" s="303"/>
      <c r="EH43" s="303"/>
      <c r="EI43" s="303"/>
      <c r="EJ43" s="303"/>
      <c r="EK43" s="303"/>
      <c r="EL43" s="303"/>
      <c r="EM43" s="303"/>
      <c r="EN43" s="303"/>
      <c r="EO43" s="303"/>
      <c r="EP43" s="303"/>
      <c r="EQ43" s="303"/>
      <c r="ER43" s="303"/>
      <c r="ES43" s="303"/>
      <c r="ET43" s="303"/>
      <c r="EU43" s="303"/>
      <c r="EV43" s="303"/>
      <c r="EW43" s="303"/>
      <c r="EX43" s="303"/>
      <c r="EY43" s="303"/>
      <c r="EZ43" s="303"/>
      <c r="FA43" s="303"/>
      <c r="FB43" s="303"/>
      <c r="FC43" s="303"/>
    </row>
    <row r="44" spans="1:159" customFormat="1" ht="19.7" customHeight="1">
      <c r="A44" s="278" t="s">
        <v>1326</v>
      </c>
      <c r="B44" s="280"/>
      <c r="C44" s="303"/>
      <c r="D44" s="303"/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303"/>
      <c r="S44" s="303"/>
      <c r="T44" s="303"/>
      <c r="U44" s="303"/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  <c r="AI44" s="303"/>
      <c r="AJ44" s="303"/>
      <c r="AK44" s="303"/>
      <c r="AL44" s="303"/>
      <c r="AM44" s="303"/>
      <c r="AN44" s="303"/>
      <c r="AO44" s="303"/>
      <c r="AP44" s="303"/>
      <c r="AQ44" s="303"/>
      <c r="AR44" s="303"/>
      <c r="AS44" s="303"/>
      <c r="AT44" s="303"/>
      <c r="AU44" s="303"/>
      <c r="AV44" s="303"/>
      <c r="AW44" s="303"/>
      <c r="AX44" s="303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  <c r="BR44" s="303"/>
      <c r="BS44" s="303"/>
      <c r="BT44" s="303"/>
      <c r="BU44" s="303"/>
      <c r="BV44" s="303"/>
      <c r="BW44" s="303"/>
      <c r="BX44" s="303"/>
      <c r="BY44" s="303"/>
      <c r="BZ44" s="303"/>
      <c r="CA44" s="303"/>
      <c r="CB44" s="303"/>
      <c r="CC44" s="303"/>
      <c r="CD44" s="303"/>
      <c r="CE44" s="303"/>
      <c r="CF44" s="303"/>
      <c r="CG44" s="303"/>
      <c r="CH44" s="303"/>
      <c r="CI44" s="303"/>
      <c r="CJ44" s="303"/>
      <c r="CK44" s="303"/>
      <c r="CL44" s="303"/>
      <c r="CM44" s="303"/>
      <c r="CN44" s="303"/>
      <c r="CO44" s="303"/>
      <c r="CP44" s="303"/>
      <c r="CQ44" s="303"/>
      <c r="CR44" s="303"/>
      <c r="CS44" s="303"/>
      <c r="CT44" s="303"/>
      <c r="CU44" s="303"/>
      <c r="CV44" s="303"/>
      <c r="CW44" s="303"/>
      <c r="CX44" s="303"/>
      <c r="CY44" s="303"/>
      <c r="CZ44" s="303"/>
      <c r="DA44" s="303"/>
      <c r="DB44" s="303"/>
      <c r="DC44" s="303"/>
      <c r="DD44" s="303"/>
      <c r="DE44" s="303"/>
      <c r="DF44" s="303"/>
      <c r="DG44" s="303"/>
      <c r="DH44" s="303"/>
      <c r="DI44" s="303"/>
      <c r="DJ44" s="303"/>
      <c r="DK44" s="303"/>
      <c r="DL44" s="303"/>
      <c r="DM44" s="303"/>
      <c r="DN44" s="303"/>
      <c r="DO44" s="303"/>
      <c r="DP44" s="303"/>
      <c r="DQ44" s="303"/>
      <c r="DR44" s="303"/>
      <c r="DS44" s="303"/>
      <c r="DT44" s="303"/>
      <c r="DU44" s="303"/>
      <c r="DV44" s="303"/>
      <c r="DW44" s="303"/>
      <c r="DX44" s="303"/>
      <c r="DY44" s="303"/>
      <c r="DZ44" s="303"/>
      <c r="EA44" s="303"/>
      <c r="EB44" s="303"/>
      <c r="EC44" s="303"/>
      <c r="ED44" s="303"/>
      <c r="EE44" s="303"/>
      <c r="EF44" s="303"/>
      <c r="EG44" s="303"/>
      <c r="EH44" s="303"/>
      <c r="EI44" s="303"/>
      <c r="EJ44" s="303"/>
      <c r="EK44" s="303"/>
      <c r="EL44" s="303"/>
      <c r="EM44" s="303"/>
      <c r="EN44" s="303"/>
      <c r="EO44" s="303"/>
      <c r="EP44" s="303"/>
      <c r="EQ44" s="303"/>
      <c r="ER44" s="303"/>
      <c r="ES44" s="303"/>
      <c r="ET44" s="303"/>
      <c r="EU44" s="303"/>
      <c r="EV44" s="303"/>
      <c r="EW44" s="303"/>
      <c r="EX44" s="303"/>
      <c r="EY44" s="303"/>
      <c r="EZ44" s="303"/>
      <c r="FA44" s="303"/>
      <c r="FB44" s="303"/>
      <c r="FC44" s="303"/>
    </row>
    <row r="45" spans="1:159" customFormat="1" ht="19.7" customHeight="1">
      <c r="A45" s="278" t="s">
        <v>1327</v>
      </c>
      <c r="B45" s="280">
        <v>1253</v>
      </c>
      <c r="C45" s="303"/>
      <c r="D45" s="303"/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303"/>
      <c r="S45" s="303"/>
      <c r="T45" s="303"/>
      <c r="U45" s="303"/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303"/>
      <c r="AJ45" s="303"/>
      <c r="AK45" s="303"/>
      <c r="AL45" s="303"/>
      <c r="AM45" s="303"/>
      <c r="AN45" s="303"/>
      <c r="AO45" s="303"/>
      <c r="AP45" s="303"/>
      <c r="AQ45" s="303"/>
      <c r="AR45" s="303"/>
      <c r="AS45" s="303"/>
      <c r="AT45" s="303"/>
      <c r="AU45" s="303"/>
      <c r="AV45" s="303"/>
      <c r="AW45" s="303"/>
      <c r="AX45" s="303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  <c r="BR45" s="303"/>
      <c r="BS45" s="303"/>
      <c r="BT45" s="303"/>
      <c r="BU45" s="303"/>
      <c r="BV45" s="303"/>
      <c r="BW45" s="303"/>
      <c r="BX45" s="303"/>
      <c r="BY45" s="303"/>
      <c r="BZ45" s="303"/>
      <c r="CA45" s="303"/>
      <c r="CB45" s="303"/>
      <c r="CC45" s="303"/>
      <c r="CD45" s="303"/>
      <c r="CE45" s="303"/>
      <c r="CF45" s="303"/>
      <c r="CG45" s="303"/>
      <c r="CH45" s="303"/>
      <c r="CI45" s="303"/>
      <c r="CJ45" s="303"/>
      <c r="CK45" s="303"/>
      <c r="CL45" s="303"/>
      <c r="CM45" s="303"/>
      <c r="CN45" s="303"/>
      <c r="CO45" s="303"/>
      <c r="CP45" s="303"/>
      <c r="CQ45" s="303"/>
      <c r="CR45" s="303"/>
      <c r="CS45" s="303"/>
      <c r="CT45" s="303"/>
      <c r="CU45" s="303"/>
      <c r="CV45" s="303"/>
      <c r="CW45" s="303"/>
      <c r="CX45" s="303"/>
      <c r="CY45" s="303"/>
      <c r="CZ45" s="303"/>
      <c r="DA45" s="303"/>
      <c r="DB45" s="303"/>
      <c r="DC45" s="303"/>
      <c r="DD45" s="303"/>
      <c r="DE45" s="303"/>
      <c r="DF45" s="303"/>
      <c r="DG45" s="303"/>
      <c r="DH45" s="303"/>
      <c r="DI45" s="303"/>
      <c r="DJ45" s="303"/>
      <c r="DK45" s="303"/>
      <c r="DL45" s="303"/>
      <c r="DM45" s="303"/>
      <c r="DN45" s="303"/>
      <c r="DO45" s="303"/>
      <c r="DP45" s="303"/>
      <c r="DQ45" s="303"/>
      <c r="DR45" s="303"/>
      <c r="DS45" s="303"/>
      <c r="DT45" s="303"/>
      <c r="DU45" s="303"/>
      <c r="DV45" s="303"/>
      <c r="DW45" s="303"/>
      <c r="DX45" s="303"/>
      <c r="DY45" s="303"/>
      <c r="DZ45" s="303"/>
      <c r="EA45" s="303"/>
      <c r="EB45" s="303"/>
      <c r="EC45" s="303"/>
      <c r="ED45" s="303"/>
      <c r="EE45" s="303"/>
      <c r="EF45" s="303"/>
      <c r="EG45" s="303"/>
      <c r="EH45" s="303"/>
      <c r="EI45" s="303"/>
      <c r="EJ45" s="303"/>
      <c r="EK45" s="303"/>
      <c r="EL45" s="303"/>
      <c r="EM45" s="303"/>
      <c r="EN45" s="303"/>
      <c r="EO45" s="303"/>
      <c r="EP45" s="303"/>
      <c r="EQ45" s="303"/>
      <c r="ER45" s="303"/>
      <c r="ES45" s="303"/>
      <c r="ET45" s="303"/>
      <c r="EU45" s="303"/>
      <c r="EV45" s="303"/>
      <c r="EW45" s="303"/>
      <c r="EX45" s="303"/>
      <c r="EY45" s="303"/>
      <c r="EZ45" s="303"/>
      <c r="FA45" s="303"/>
      <c r="FB45" s="303"/>
      <c r="FC45" s="303"/>
    </row>
    <row r="46" spans="1:159" customFormat="1" ht="19.7" customHeight="1">
      <c r="A46" s="278" t="s">
        <v>1328</v>
      </c>
      <c r="B46" s="280"/>
      <c r="C46" s="303"/>
      <c r="D46" s="303"/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303"/>
      <c r="S46" s="303"/>
      <c r="T46" s="303"/>
      <c r="U46" s="303"/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03"/>
      <c r="AG46" s="303"/>
      <c r="AH46" s="303"/>
      <c r="AI46" s="303"/>
      <c r="AJ46" s="303"/>
      <c r="AK46" s="303"/>
      <c r="AL46" s="303"/>
      <c r="AM46" s="303"/>
      <c r="AN46" s="303"/>
      <c r="AO46" s="303"/>
      <c r="AP46" s="303"/>
      <c r="AQ46" s="303"/>
      <c r="AR46" s="303"/>
      <c r="AS46" s="303"/>
      <c r="AT46" s="303"/>
      <c r="AU46" s="303"/>
      <c r="AV46" s="303"/>
      <c r="AW46" s="303"/>
      <c r="AX46" s="303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  <c r="BR46" s="303"/>
      <c r="BS46" s="303"/>
      <c r="BT46" s="303"/>
      <c r="BU46" s="303"/>
      <c r="BV46" s="303"/>
      <c r="BW46" s="303"/>
      <c r="BX46" s="303"/>
      <c r="BY46" s="303"/>
      <c r="BZ46" s="303"/>
      <c r="CA46" s="303"/>
      <c r="CB46" s="303"/>
      <c r="CC46" s="303"/>
      <c r="CD46" s="303"/>
      <c r="CE46" s="303"/>
      <c r="CF46" s="303"/>
      <c r="CG46" s="303"/>
      <c r="CH46" s="303"/>
      <c r="CI46" s="303"/>
      <c r="CJ46" s="303"/>
      <c r="CK46" s="303"/>
      <c r="CL46" s="303"/>
      <c r="CM46" s="303"/>
      <c r="CN46" s="303"/>
      <c r="CO46" s="303"/>
      <c r="CP46" s="303"/>
      <c r="CQ46" s="303"/>
      <c r="CR46" s="303"/>
      <c r="CS46" s="303"/>
      <c r="CT46" s="303"/>
      <c r="CU46" s="303"/>
      <c r="CV46" s="303"/>
      <c r="CW46" s="303"/>
      <c r="CX46" s="303"/>
      <c r="CY46" s="303"/>
      <c r="CZ46" s="303"/>
      <c r="DA46" s="303"/>
      <c r="DB46" s="303"/>
      <c r="DC46" s="303"/>
      <c r="DD46" s="303"/>
      <c r="DE46" s="303"/>
      <c r="DF46" s="303"/>
      <c r="DG46" s="303"/>
      <c r="DH46" s="303"/>
      <c r="DI46" s="303"/>
      <c r="DJ46" s="303"/>
      <c r="DK46" s="303"/>
      <c r="DL46" s="303"/>
      <c r="DM46" s="303"/>
      <c r="DN46" s="303"/>
      <c r="DO46" s="303"/>
      <c r="DP46" s="303"/>
      <c r="DQ46" s="303"/>
      <c r="DR46" s="303"/>
      <c r="DS46" s="303"/>
      <c r="DT46" s="303"/>
      <c r="DU46" s="303"/>
      <c r="DV46" s="303"/>
      <c r="DW46" s="303"/>
      <c r="DX46" s="303"/>
      <c r="DY46" s="303"/>
      <c r="DZ46" s="303"/>
      <c r="EA46" s="303"/>
      <c r="EB46" s="303"/>
      <c r="EC46" s="303"/>
      <c r="ED46" s="303"/>
      <c r="EE46" s="303"/>
      <c r="EF46" s="303"/>
      <c r="EG46" s="303"/>
      <c r="EH46" s="303"/>
      <c r="EI46" s="303"/>
      <c r="EJ46" s="303"/>
      <c r="EK46" s="303"/>
      <c r="EL46" s="303"/>
      <c r="EM46" s="303"/>
      <c r="EN46" s="303"/>
      <c r="EO46" s="303"/>
      <c r="EP46" s="303"/>
      <c r="EQ46" s="303"/>
      <c r="ER46" s="303"/>
      <c r="ES46" s="303"/>
      <c r="ET46" s="303"/>
      <c r="EU46" s="303"/>
      <c r="EV46" s="303"/>
      <c r="EW46" s="303"/>
      <c r="EX46" s="303"/>
      <c r="EY46" s="303"/>
      <c r="EZ46" s="303"/>
      <c r="FA46" s="303"/>
      <c r="FB46" s="303"/>
      <c r="FC46" s="303"/>
    </row>
    <row r="47" spans="1:159" customFormat="1" ht="19.7" customHeight="1">
      <c r="A47" s="283" t="s">
        <v>1329</v>
      </c>
      <c r="B47" s="280"/>
      <c r="C47" s="303"/>
      <c r="D47" s="303"/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3"/>
      <c r="AB47" s="303"/>
      <c r="AC47" s="303"/>
      <c r="AD47" s="303"/>
      <c r="AE47" s="303"/>
      <c r="AF47" s="303"/>
      <c r="AG47" s="303"/>
      <c r="AH47" s="303"/>
      <c r="AI47" s="303"/>
      <c r="AJ47" s="303"/>
      <c r="AK47" s="303"/>
      <c r="AL47" s="303"/>
      <c r="AM47" s="303"/>
      <c r="AN47" s="303"/>
      <c r="AO47" s="303"/>
      <c r="AP47" s="303"/>
      <c r="AQ47" s="303"/>
      <c r="AR47" s="303"/>
      <c r="AS47" s="303"/>
      <c r="AT47" s="303"/>
      <c r="AU47" s="303"/>
      <c r="AV47" s="303"/>
      <c r="AW47" s="303"/>
      <c r="AX47" s="303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  <c r="BS47" s="303"/>
      <c r="BT47" s="303"/>
      <c r="BU47" s="303"/>
      <c r="BV47" s="303"/>
      <c r="BW47" s="303"/>
      <c r="BX47" s="303"/>
      <c r="BY47" s="303"/>
      <c r="BZ47" s="303"/>
      <c r="CA47" s="303"/>
      <c r="CB47" s="303"/>
      <c r="CC47" s="303"/>
      <c r="CD47" s="303"/>
      <c r="CE47" s="303"/>
      <c r="CF47" s="303"/>
      <c r="CG47" s="303"/>
      <c r="CH47" s="303"/>
      <c r="CI47" s="303"/>
      <c r="CJ47" s="303"/>
      <c r="CK47" s="303"/>
      <c r="CL47" s="303"/>
      <c r="CM47" s="303"/>
      <c r="CN47" s="303"/>
      <c r="CO47" s="303"/>
      <c r="CP47" s="303"/>
      <c r="CQ47" s="303"/>
      <c r="CR47" s="303"/>
      <c r="CS47" s="303"/>
      <c r="CT47" s="303"/>
      <c r="CU47" s="303"/>
      <c r="CV47" s="303"/>
      <c r="CW47" s="303"/>
      <c r="CX47" s="303"/>
      <c r="CY47" s="303"/>
      <c r="CZ47" s="303"/>
      <c r="DA47" s="303"/>
      <c r="DB47" s="303"/>
      <c r="DC47" s="303"/>
      <c r="DD47" s="303"/>
      <c r="DE47" s="303"/>
      <c r="DF47" s="303"/>
      <c r="DG47" s="303"/>
      <c r="DH47" s="303"/>
      <c r="DI47" s="303"/>
      <c r="DJ47" s="303"/>
      <c r="DK47" s="303"/>
      <c r="DL47" s="303"/>
      <c r="DM47" s="303"/>
      <c r="DN47" s="303"/>
      <c r="DO47" s="303"/>
      <c r="DP47" s="303"/>
      <c r="DQ47" s="303"/>
      <c r="DR47" s="303"/>
      <c r="DS47" s="303"/>
      <c r="DT47" s="303"/>
      <c r="DU47" s="303"/>
      <c r="DV47" s="303"/>
      <c r="DW47" s="303"/>
      <c r="DX47" s="303"/>
      <c r="DY47" s="303"/>
      <c r="DZ47" s="303"/>
      <c r="EA47" s="303"/>
      <c r="EB47" s="303"/>
      <c r="EC47" s="303"/>
      <c r="ED47" s="303"/>
      <c r="EE47" s="303"/>
      <c r="EF47" s="303"/>
      <c r="EG47" s="303"/>
      <c r="EH47" s="303"/>
      <c r="EI47" s="303"/>
      <c r="EJ47" s="303"/>
      <c r="EK47" s="303"/>
      <c r="EL47" s="303"/>
      <c r="EM47" s="303"/>
      <c r="EN47" s="303"/>
      <c r="EO47" s="303"/>
      <c r="EP47" s="303"/>
      <c r="EQ47" s="303"/>
      <c r="ER47" s="303"/>
      <c r="ES47" s="303"/>
      <c r="ET47" s="303"/>
      <c r="EU47" s="303"/>
      <c r="EV47" s="303"/>
      <c r="EW47" s="303"/>
      <c r="EX47" s="303"/>
      <c r="EY47" s="303"/>
      <c r="EZ47" s="303"/>
      <c r="FA47" s="303"/>
      <c r="FB47" s="303"/>
      <c r="FC47" s="303"/>
    </row>
    <row r="48" spans="1:159" customFormat="1" ht="19.7" customHeight="1">
      <c r="A48" s="283" t="s">
        <v>1330</v>
      </c>
      <c r="B48" s="280"/>
      <c r="C48" s="303"/>
      <c r="D48" s="303"/>
      <c r="E48" s="303"/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303"/>
      <c r="S48" s="303"/>
      <c r="T48" s="303"/>
      <c r="U48" s="303"/>
      <c r="V48" s="303"/>
      <c r="W48" s="303"/>
      <c r="X48" s="303"/>
      <c r="Y48" s="303"/>
      <c r="Z48" s="303"/>
      <c r="AA48" s="303"/>
      <c r="AB48" s="303"/>
      <c r="AC48" s="303"/>
      <c r="AD48" s="303"/>
      <c r="AE48" s="303"/>
      <c r="AF48" s="303"/>
      <c r="AG48" s="303"/>
      <c r="AH48" s="303"/>
      <c r="AI48" s="303"/>
      <c r="AJ48" s="303"/>
      <c r="AK48" s="303"/>
      <c r="AL48" s="303"/>
      <c r="AM48" s="303"/>
      <c r="AN48" s="303"/>
      <c r="AO48" s="303"/>
      <c r="AP48" s="303"/>
      <c r="AQ48" s="303"/>
      <c r="AR48" s="303"/>
      <c r="AS48" s="303"/>
      <c r="AT48" s="303"/>
      <c r="AU48" s="303"/>
      <c r="AV48" s="303"/>
      <c r="AW48" s="303"/>
      <c r="AX48" s="303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  <c r="BS48" s="303"/>
      <c r="BT48" s="303"/>
      <c r="BU48" s="303"/>
      <c r="BV48" s="303"/>
      <c r="BW48" s="303"/>
      <c r="BX48" s="303"/>
      <c r="BY48" s="303"/>
      <c r="BZ48" s="303"/>
      <c r="CA48" s="303"/>
      <c r="CB48" s="303"/>
      <c r="CC48" s="303"/>
      <c r="CD48" s="303"/>
      <c r="CE48" s="303"/>
      <c r="CF48" s="303"/>
      <c r="CG48" s="303"/>
      <c r="CH48" s="303"/>
      <c r="CI48" s="303"/>
      <c r="CJ48" s="303"/>
      <c r="CK48" s="303"/>
      <c r="CL48" s="303"/>
      <c r="CM48" s="303"/>
      <c r="CN48" s="303"/>
      <c r="CO48" s="303"/>
      <c r="CP48" s="303"/>
      <c r="CQ48" s="303"/>
      <c r="CR48" s="303"/>
      <c r="CS48" s="303"/>
      <c r="CT48" s="303"/>
      <c r="CU48" s="303"/>
      <c r="CV48" s="303"/>
      <c r="CW48" s="303"/>
      <c r="CX48" s="303"/>
      <c r="CY48" s="303"/>
      <c r="CZ48" s="303"/>
      <c r="DA48" s="303"/>
      <c r="DB48" s="303"/>
      <c r="DC48" s="303"/>
      <c r="DD48" s="303"/>
      <c r="DE48" s="303"/>
      <c r="DF48" s="303"/>
      <c r="DG48" s="303"/>
      <c r="DH48" s="303"/>
      <c r="DI48" s="303"/>
      <c r="DJ48" s="303"/>
      <c r="DK48" s="303"/>
      <c r="DL48" s="303"/>
      <c r="DM48" s="303"/>
      <c r="DN48" s="303"/>
      <c r="DO48" s="303"/>
      <c r="DP48" s="303"/>
      <c r="DQ48" s="303"/>
      <c r="DR48" s="303"/>
      <c r="DS48" s="303"/>
      <c r="DT48" s="303"/>
      <c r="DU48" s="303"/>
      <c r="DV48" s="303"/>
      <c r="DW48" s="303"/>
      <c r="DX48" s="303"/>
      <c r="DY48" s="303"/>
      <c r="DZ48" s="303"/>
      <c r="EA48" s="303"/>
      <c r="EB48" s="303"/>
      <c r="EC48" s="303"/>
      <c r="ED48" s="303"/>
      <c r="EE48" s="303"/>
      <c r="EF48" s="303"/>
      <c r="EG48" s="303"/>
      <c r="EH48" s="303"/>
      <c r="EI48" s="303"/>
      <c r="EJ48" s="303"/>
      <c r="EK48" s="303"/>
      <c r="EL48" s="303"/>
      <c r="EM48" s="303"/>
      <c r="EN48" s="303"/>
      <c r="EO48" s="303"/>
      <c r="EP48" s="303"/>
      <c r="EQ48" s="303"/>
      <c r="ER48" s="303"/>
      <c r="ES48" s="303"/>
      <c r="ET48" s="303"/>
      <c r="EU48" s="303"/>
      <c r="EV48" s="303"/>
      <c r="EW48" s="303"/>
      <c r="EX48" s="303"/>
      <c r="EY48" s="303"/>
      <c r="EZ48" s="303"/>
      <c r="FA48" s="303"/>
      <c r="FB48" s="303"/>
      <c r="FC48" s="303"/>
    </row>
    <row r="49" spans="1:159" customFormat="1" ht="19.7" customHeight="1">
      <c r="A49" s="283" t="s">
        <v>1331</v>
      </c>
      <c r="B49" s="280"/>
      <c r="C49" s="303"/>
      <c r="D49" s="303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3"/>
      <c r="P49" s="303"/>
      <c r="Q49" s="303"/>
      <c r="R49" s="303"/>
      <c r="S49" s="303"/>
      <c r="T49" s="303"/>
      <c r="U49" s="303"/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303"/>
      <c r="AJ49" s="303"/>
      <c r="AK49" s="303"/>
      <c r="AL49" s="303"/>
      <c r="AM49" s="303"/>
      <c r="AN49" s="303"/>
      <c r="AO49" s="303"/>
      <c r="AP49" s="303"/>
      <c r="AQ49" s="303"/>
      <c r="AR49" s="303"/>
      <c r="AS49" s="303"/>
      <c r="AT49" s="303"/>
      <c r="AU49" s="303"/>
      <c r="AV49" s="303"/>
      <c r="AW49" s="303"/>
      <c r="AX49" s="303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  <c r="BS49" s="303"/>
      <c r="BT49" s="303"/>
      <c r="BU49" s="303"/>
      <c r="BV49" s="303"/>
      <c r="BW49" s="303"/>
      <c r="BX49" s="303"/>
      <c r="BY49" s="303"/>
      <c r="BZ49" s="303"/>
      <c r="CA49" s="303"/>
      <c r="CB49" s="303"/>
      <c r="CC49" s="303"/>
      <c r="CD49" s="303"/>
      <c r="CE49" s="303"/>
      <c r="CF49" s="303"/>
      <c r="CG49" s="303"/>
      <c r="CH49" s="303"/>
      <c r="CI49" s="303"/>
      <c r="CJ49" s="303"/>
      <c r="CK49" s="303"/>
      <c r="CL49" s="303"/>
      <c r="CM49" s="303"/>
      <c r="CN49" s="303"/>
      <c r="CO49" s="303"/>
      <c r="CP49" s="303"/>
      <c r="CQ49" s="303"/>
      <c r="CR49" s="303"/>
      <c r="CS49" s="303"/>
      <c r="CT49" s="303"/>
      <c r="CU49" s="303"/>
      <c r="CV49" s="303"/>
      <c r="CW49" s="303"/>
      <c r="CX49" s="303"/>
      <c r="CY49" s="303"/>
      <c r="CZ49" s="303"/>
      <c r="DA49" s="303"/>
      <c r="DB49" s="303"/>
      <c r="DC49" s="303"/>
      <c r="DD49" s="303"/>
      <c r="DE49" s="303"/>
      <c r="DF49" s="303"/>
      <c r="DG49" s="303"/>
      <c r="DH49" s="303"/>
      <c r="DI49" s="303"/>
      <c r="DJ49" s="303"/>
      <c r="DK49" s="303"/>
      <c r="DL49" s="303"/>
      <c r="DM49" s="303"/>
      <c r="DN49" s="303"/>
      <c r="DO49" s="303"/>
      <c r="DP49" s="303"/>
      <c r="DQ49" s="303"/>
      <c r="DR49" s="303"/>
      <c r="DS49" s="303"/>
      <c r="DT49" s="303"/>
      <c r="DU49" s="303"/>
      <c r="DV49" s="303"/>
      <c r="DW49" s="303"/>
      <c r="DX49" s="303"/>
      <c r="DY49" s="303"/>
      <c r="DZ49" s="303"/>
      <c r="EA49" s="303"/>
      <c r="EB49" s="303"/>
      <c r="EC49" s="303"/>
      <c r="ED49" s="303"/>
      <c r="EE49" s="303"/>
      <c r="EF49" s="303"/>
      <c r="EG49" s="303"/>
      <c r="EH49" s="303"/>
      <c r="EI49" s="303"/>
      <c r="EJ49" s="303"/>
      <c r="EK49" s="303"/>
      <c r="EL49" s="303"/>
      <c r="EM49" s="303"/>
      <c r="EN49" s="303"/>
      <c r="EO49" s="303"/>
      <c r="EP49" s="303"/>
      <c r="EQ49" s="303"/>
      <c r="ER49" s="303"/>
      <c r="ES49" s="303"/>
      <c r="ET49" s="303"/>
      <c r="EU49" s="303"/>
      <c r="EV49" s="303"/>
      <c r="EW49" s="303"/>
      <c r="EX49" s="303"/>
      <c r="EY49" s="303"/>
      <c r="EZ49" s="303"/>
      <c r="FA49" s="303"/>
      <c r="FB49" s="303"/>
      <c r="FC49" s="303"/>
    </row>
    <row r="50" spans="1:159" customFormat="1" ht="19.7" customHeight="1">
      <c r="A50" s="283" t="s">
        <v>1332</v>
      </c>
      <c r="B50" s="280">
        <v>2729</v>
      </c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03"/>
      <c r="AH50" s="303"/>
      <c r="AI50" s="303"/>
      <c r="AJ50" s="303"/>
      <c r="AK50" s="303"/>
      <c r="AL50" s="303"/>
      <c r="AM50" s="303"/>
      <c r="AN50" s="303"/>
      <c r="AO50" s="303"/>
      <c r="AP50" s="303"/>
      <c r="AQ50" s="303"/>
      <c r="AR50" s="303"/>
      <c r="AS50" s="303"/>
      <c r="AT50" s="303"/>
      <c r="AU50" s="303"/>
      <c r="AV50" s="303"/>
      <c r="AW50" s="303"/>
      <c r="AX50" s="303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  <c r="BS50" s="303"/>
      <c r="BT50" s="303"/>
      <c r="BU50" s="303"/>
      <c r="BV50" s="303"/>
      <c r="BW50" s="303"/>
      <c r="BX50" s="303"/>
      <c r="BY50" s="303"/>
      <c r="BZ50" s="303"/>
      <c r="CA50" s="303"/>
      <c r="CB50" s="303"/>
      <c r="CC50" s="303"/>
      <c r="CD50" s="303"/>
      <c r="CE50" s="303"/>
      <c r="CF50" s="303"/>
      <c r="CG50" s="303"/>
      <c r="CH50" s="303"/>
      <c r="CI50" s="303"/>
      <c r="CJ50" s="303"/>
      <c r="CK50" s="303"/>
      <c r="CL50" s="303"/>
      <c r="CM50" s="303"/>
      <c r="CN50" s="303"/>
      <c r="CO50" s="303"/>
      <c r="CP50" s="303"/>
      <c r="CQ50" s="303"/>
      <c r="CR50" s="303"/>
      <c r="CS50" s="303"/>
      <c r="CT50" s="303"/>
      <c r="CU50" s="303"/>
      <c r="CV50" s="303"/>
      <c r="CW50" s="303"/>
      <c r="CX50" s="303"/>
      <c r="CY50" s="303"/>
      <c r="CZ50" s="303"/>
      <c r="DA50" s="303"/>
      <c r="DB50" s="303"/>
      <c r="DC50" s="303"/>
      <c r="DD50" s="303"/>
      <c r="DE50" s="303"/>
      <c r="DF50" s="303"/>
      <c r="DG50" s="303"/>
      <c r="DH50" s="303"/>
      <c r="DI50" s="303"/>
      <c r="DJ50" s="303"/>
      <c r="DK50" s="303"/>
      <c r="DL50" s="303"/>
      <c r="DM50" s="303"/>
      <c r="DN50" s="303"/>
      <c r="DO50" s="303"/>
      <c r="DP50" s="303"/>
      <c r="DQ50" s="303"/>
      <c r="DR50" s="303"/>
      <c r="DS50" s="303"/>
      <c r="DT50" s="303"/>
      <c r="DU50" s="303"/>
      <c r="DV50" s="303"/>
      <c r="DW50" s="303"/>
      <c r="DX50" s="303"/>
      <c r="DY50" s="303"/>
      <c r="DZ50" s="303"/>
      <c r="EA50" s="303"/>
      <c r="EB50" s="303"/>
      <c r="EC50" s="303"/>
      <c r="ED50" s="303"/>
      <c r="EE50" s="303"/>
      <c r="EF50" s="303"/>
      <c r="EG50" s="303"/>
      <c r="EH50" s="303"/>
      <c r="EI50" s="303"/>
      <c r="EJ50" s="303"/>
      <c r="EK50" s="303"/>
      <c r="EL50" s="303"/>
      <c r="EM50" s="303"/>
      <c r="EN50" s="303"/>
      <c r="EO50" s="303"/>
      <c r="EP50" s="303"/>
      <c r="EQ50" s="303"/>
      <c r="ER50" s="303"/>
      <c r="ES50" s="303"/>
      <c r="ET50" s="303"/>
      <c r="EU50" s="303"/>
      <c r="EV50" s="303"/>
      <c r="EW50" s="303"/>
      <c r="EX50" s="303"/>
      <c r="EY50" s="303"/>
      <c r="EZ50" s="303"/>
      <c r="FA50" s="303"/>
      <c r="FB50" s="303"/>
      <c r="FC50" s="303"/>
    </row>
    <row r="51" spans="1:159" customFormat="1" ht="19.7" customHeight="1">
      <c r="A51" s="279" t="s">
        <v>1333</v>
      </c>
      <c r="B51" s="311">
        <f>SUM(B52:B72)</f>
        <v>58776</v>
      </c>
      <c r="C51" s="303"/>
      <c r="D51" s="303"/>
      <c r="E51" s="303"/>
      <c r="F51" s="303"/>
      <c r="G51" s="303"/>
      <c r="H51" s="303"/>
      <c r="I51" s="303"/>
      <c r="J51" s="303"/>
      <c r="K51" s="303"/>
      <c r="L51" s="303"/>
      <c r="M51" s="303"/>
      <c r="N51" s="303"/>
      <c r="O51" s="303"/>
      <c r="P51" s="303"/>
      <c r="Q51" s="303"/>
      <c r="R51" s="303"/>
      <c r="S51" s="303"/>
      <c r="T51" s="303"/>
      <c r="U51" s="303"/>
      <c r="V51" s="303"/>
      <c r="W51" s="303"/>
      <c r="X51" s="303"/>
      <c r="Y51" s="303"/>
      <c r="Z51" s="303"/>
      <c r="AA51" s="303"/>
      <c r="AB51" s="303"/>
      <c r="AC51" s="303"/>
      <c r="AD51" s="303"/>
      <c r="AE51" s="303"/>
      <c r="AF51" s="303"/>
      <c r="AG51" s="303"/>
      <c r="AH51" s="303"/>
      <c r="AI51" s="303"/>
      <c r="AJ51" s="303"/>
      <c r="AK51" s="303"/>
      <c r="AL51" s="303"/>
      <c r="AM51" s="303"/>
      <c r="AN51" s="303"/>
      <c r="AO51" s="303"/>
      <c r="AP51" s="303"/>
      <c r="AQ51" s="303"/>
      <c r="AR51" s="303"/>
      <c r="AS51" s="303"/>
      <c r="AT51" s="303"/>
      <c r="AU51" s="303"/>
      <c r="AV51" s="303"/>
      <c r="AW51" s="303"/>
      <c r="AX51" s="303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  <c r="BS51" s="303"/>
      <c r="BT51" s="303"/>
      <c r="BU51" s="303"/>
      <c r="BV51" s="303"/>
      <c r="BW51" s="303"/>
      <c r="BX51" s="303"/>
      <c r="BY51" s="303"/>
      <c r="BZ51" s="303"/>
      <c r="CA51" s="303"/>
      <c r="CB51" s="303"/>
      <c r="CC51" s="303"/>
      <c r="CD51" s="303"/>
      <c r="CE51" s="303"/>
      <c r="CF51" s="303"/>
      <c r="CG51" s="303"/>
      <c r="CH51" s="303"/>
      <c r="CI51" s="303"/>
      <c r="CJ51" s="303"/>
      <c r="CK51" s="303"/>
      <c r="CL51" s="303"/>
      <c r="CM51" s="303"/>
      <c r="CN51" s="303"/>
      <c r="CO51" s="303"/>
      <c r="CP51" s="303"/>
      <c r="CQ51" s="303"/>
      <c r="CR51" s="303"/>
      <c r="CS51" s="303"/>
      <c r="CT51" s="303"/>
      <c r="CU51" s="303"/>
      <c r="CV51" s="303"/>
      <c r="CW51" s="303"/>
      <c r="CX51" s="303"/>
      <c r="CY51" s="303"/>
      <c r="CZ51" s="303"/>
      <c r="DA51" s="303"/>
      <c r="DB51" s="303"/>
      <c r="DC51" s="303"/>
      <c r="DD51" s="303"/>
      <c r="DE51" s="303"/>
      <c r="DF51" s="303"/>
      <c r="DG51" s="303"/>
      <c r="DH51" s="303"/>
      <c r="DI51" s="303"/>
      <c r="DJ51" s="303"/>
      <c r="DK51" s="303"/>
      <c r="DL51" s="303"/>
      <c r="DM51" s="303"/>
      <c r="DN51" s="303"/>
      <c r="DO51" s="303"/>
      <c r="DP51" s="303"/>
      <c r="DQ51" s="303"/>
      <c r="DR51" s="303"/>
      <c r="DS51" s="303"/>
      <c r="DT51" s="303"/>
      <c r="DU51" s="303"/>
      <c r="DV51" s="303"/>
      <c r="DW51" s="303"/>
      <c r="DX51" s="303"/>
      <c r="DY51" s="303"/>
      <c r="DZ51" s="303"/>
      <c r="EA51" s="303"/>
      <c r="EB51" s="303"/>
      <c r="EC51" s="303"/>
      <c r="ED51" s="303"/>
      <c r="EE51" s="303"/>
      <c r="EF51" s="303"/>
      <c r="EG51" s="303"/>
      <c r="EH51" s="303"/>
      <c r="EI51" s="303"/>
      <c r="EJ51" s="303"/>
      <c r="EK51" s="303"/>
      <c r="EL51" s="303"/>
      <c r="EM51" s="303"/>
      <c r="EN51" s="303"/>
      <c r="EO51" s="303"/>
      <c r="EP51" s="303"/>
      <c r="EQ51" s="303"/>
      <c r="ER51" s="303"/>
      <c r="ES51" s="303"/>
      <c r="ET51" s="303"/>
      <c r="EU51" s="303"/>
      <c r="EV51" s="303"/>
      <c r="EW51" s="303"/>
      <c r="EX51" s="303"/>
      <c r="EY51" s="303"/>
      <c r="EZ51" s="303"/>
      <c r="FA51" s="303"/>
      <c r="FB51" s="303"/>
      <c r="FC51" s="303"/>
    </row>
    <row r="52" spans="1:159" customFormat="1" ht="19.7" customHeight="1">
      <c r="A52" s="278" t="s">
        <v>1334</v>
      </c>
      <c r="B52" s="280">
        <v>85</v>
      </c>
      <c r="C52" s="303"/>
      <c r="D52" s="303"/>
      <c r="E52" s="303"/>
      <c r="F52" s="303"/>
      <c r="G52" s="303"/>
      <c r="H52" s="303"/>
      <c r="I52" s="303"/>
      <c r="J52" s="303"/>
      <c r="K52" s="303"/>
      <c r="L52" s="303"/>
      <c r="M52" s="303"/>
      <c r="N52" s="303"/>
      <c r="O52" s="303"/>
      <c r="P52" s="303"/>
      <c r="Q52" s="303"/>
      <c r="R52" s="303"/>
      <c r="S52" s="303"/>
      <c r="T52" s="303"/>
      <c r="U52" s="303"/>
      <c r="V52" s="303"/>
      <c r="W52" s="303"/>
      <c r="X52" s="303"/>
      <c r="Y52" s="303"/>
      <c r="Z52" s="303"/>
      <c r="AA52" s="303"/>
      <c r="AB52" s="303"/>
      <c r="AC52" s="303"/>
      <c r="AD52" s="303"/>
      <c r="AE52" s="303"/>
      <c r="AF52" s="303"/>
      <c r="AG52" s="303"/>
      <c r="AH52" s="303"/>
      <c r="AI52" s="303"/>
      <c r="AJ52" s="303"/>
      <c r="AK52" s="303"/>
      <c r="AL52" s="303"/>
      <c r="AM52" s="303"/>
      <c r="AN52" s="303"/>
      <c r="AO52" s="303"/>
      <c r="AP52" s="303"/>
      <c r="AQ52" s="303"/>
      <c r="AR52" s="303"/>
      <c r="AS52" s="303"/>
      <c r="AT52" s="303"/>
      <c r="AU52" s="303"/>
      <c r="AV52" s="303"/>
      <c r="AW52" s="303"/>
      <c r="AX52" s="303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  <c r="BS52" s="303"/>
      <c r="BT52" s="303"/>
      <c r="BU52" s="303"/>
      <c r="BV52" s="303"/>
      <c r="BW52" s="303"/>
      <c r="BX52" s="303"/>
      <c r="BY52" s="303"/>
      <c r="BZ52" s="303"/>
      <c r="CA52" s="303"/>
      <c r="CB52" s="303"/>
      <c r="CC52" s="303"/>
      <c r="CD52" s="303"/>
      <c r="CE52" s="303"/>
      <c r="CF52" s="303"/>
      <c r="CG52" s="303"/>
      <c r="CH52" s="303"/>
      <c r="CI52" s="303"/>
      <c r="CJ52" s="303"/>
      <c r="CK52" s="303"/>
      <c r="CL52" s="303"/>
      <c r="CM52" s="303"/>
      <c r="CN52" s="303"/>
      <c r="CO52" s="303"/>
      <c r="CP52" s="303"/>
      <c r="CQ52" s="303"/>
      <c r="CR52" s="303"/>
      <c r="CS52" s="303"/>
      <c r="CT52" s="303"/>
      <c r="CU52" s="303"/>
      <c r="CV52" s="303"/>
      <c r="CW52" s="303"/>
      <c r="CX52" s="303"/>
      <c r="CY52" s="303"/>
      <c r="CZ52" s="303"/>
      <c r="DA52" s="303"/>
      <c r="DB52" s="303"/>
      <c r="DC52" s="303"/>
      <c r="DD52" s="303"/>
      <c r="DE52" s="303"/>
      <c r="DF52" s="303"/>
      <c r="DG52" s="303"/>
      <c r="DH52" s="303"/>
      <c r="DI52" s="303"/>
      <c r="DJ52" s="303"/>
      <c r="DK52" s="303"/>
      <c r="DL52" s="303"/>
      <c r="DM52" s="303"/>
      <c r="DN52" s="303"/>
      <c r="DO52" s="303"/>
      <c r="DP52" s="303"/>
      <c r="DQ52" s="303"/>
      <c r="DR52" s="303"/>
      <c r="DS52" s="303"/>
      <c r="DT52" s="303"/>
      <c r="DU52" s="303"/>
      <c r="DV52" s="303"/>
      <c r="DW52" s="303"/>
      <c r="DX52" s="303"/>
      <c r="DY52" s="303"/>
      <c r="DZ52" s="303"/>
      <c r="EA52" s="303"/>
      <c r="EB52" s="303"/>
      <c r="EC52" s="303"/>
      <c r="ED52" s="303"/>
      <c r="EE52" s="303"/>
      <c r="EF52" s="303"/>
      <c r="EG52" s="303"/>
      <c r="EH52" s="303"/>
      <c r="EI52" s="303"/>
      <c r="EJ52" s="303"/>
      <c r="EK52" s="303"/>
      <c r="EL52" s="303"/>
      <c r="EM52" s="303"/>
      <c r="EN52" s="303"/>
      <c r="EO52" s="303"/>
      <c r="EP52" s="303"/>
      <c r="EQ52" s="303"/>
      <c r="ER52" s="303"/>
      <c r="ES52" s="303"/>
      <c r="ET52" s="303"/>
      <c r="EU52" s="303"/>
      <c r="EV52" s="303"/>
      <c r="EW52" s="303"/>
      <c r="EX52" s="303"/>
      <c r="EY52" s="303"/>
      <c r="EZ52" s="303"/>
      <c r="FA52" s="303"/>
      <c r="FB52" s="303"/>
      <c r="FC52" s="303"/>
    </row>
    <row r="53" spans="1:159" customFormat="1" ht="19.7" customHeight="1">
      <c r="A53" s="278" t="s">
        <v>1335</v>
      </c>
      <c r="B53" s="280"/>
      <c r="C53" s="303"/>
      <c r="D53" s="303"/>
      <c r="E53" s="303"/>
      <c r="F53" s="303"/>
      <c r="G53" s="303"/>
      <c r="H53" s="303"/>
      <c r="I53" s="303"/>
      <c r="J53" s="303"/>
      <c r="K53" s="303"/>
      <c r="L53" s="303"/>
      <c r="M53" s="303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3"/>
      <c r="AC53" s="303"/>
      <c r="AD53" s="303"/>
      <c r="AE53" s="303"/>
      <c r="AF53" s="303"/>
      <c r="AG53" s="303"/>
      <c r="AH53" s="303"/>
      <c r="AI53" s="303"/>
      <c r="AJ53" s="303"/>
      <c r="AK53" s="303"/>
      <c r="AL53" s="303"/>
      <c r="AM53" s="303"/>
      <c r="AN53" s="303"/>
      <c r="AO53" s="303"/>
      <c r="AP53" s="303"/>
      <c r="AQ53" s="303"/>
      <c r="AR53" s="303"/>
      <c r="AS53" s="303"/>
      <c r="AT53" s="303"/>
      <c r="AU53" s="303"/>
      <c r="AV53" s="303"/>
      <c r="AW53" s="303"/>
      <c r="AX53" s="303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  <c r="BS53" s="303"/>
      <c r="BT53" s="303"/>
      <c r="BU53" s="303"/>
      <c r="BV53" s="303"/>
      <c r="BW53" s="303"/>
      <c r="BX53" s="303"/>
      <c r="BY53" s="303"/>
      <c r="BZ53" s="303"/>
      <c r="CA53" s="303"/>
      <c r="CB53" s="303"/>
      <c r="CC53" s="303"/>
      <c r="CD53" s="303"/>
      <c r="CE53" s="303"/>
      <c r="CF53" s="303"/>
      <c r="CG53" s="303"/>
      <c r="CH53" s="303"/>
      <c r="CI53" s="303"/>
      <c r="CJ53" s="303"/>
      <c r="CK53" s="303"/>
      <c r="CL53" s="303"/>
      <c r="CM53" s="303"/>
      <c r="CN53" s="303"/>
      <c r="CO53" s="303"/>
      <c r="CP53" s="303"/>
      <c r="CQ53" s="303"/>
      <c r="CR53" s="303"/>
      <c r="CS53" s="303"/>
      <c r="CT53" s="303"/>
      <c r="CU53" s="303"/>
      <c r="CV53" s="303"/>
      <c r="CW53" s="303"/>
      <c r="CX53" s="303"/>
      <c r="CY53" s="303"/>
      <c r="CZ53" s="303"/>
      <c r="DA53" s="303"/>
      <c r="DB53" s="303"/>
      <c r="DC53" s="303"/>
      <c r="DD53" s="303"/>
      <c r="DE53" s="303"/>
      <c r="DF53" s="303"/>
      <c r="DG53" s="303"/>
      <c r="DH53" s="303"/>
      <c r="DI53" s="303"/>
      <c r="DJ53" s="303"/>
      <c r="DK53" s="303"/>
      <c r="DL53" s="303"/>
      <c r="DM53" s="303"/>
      <c r="DN53" s="303"/>
      <c r="DO53" s="303"/>
      <c r="DP53" s="303"/>
      <c r="DQ53" s="303"/>
      <c r="DR53" s="303"/>
      <c r="DS53" s="303"/>
      <c r="DT53" s="303"/>
      <c r="DU53" s="303"/>
      <c r="DV53" s="303"/>
      <c r="DW53" s="303"/>
      <c r="DX53" s="303"/>
      <c r="DY53" s="303"/>
      <c r="DZ53" s="303"/>
      <c r="EA53" s="303"/>
      <c r="EB53" s="303"/>
      <c r="EC53" s="303"/>
      <c r="ED53" s="303"/>
      <c r="EE53" s="303"/>
      <c r="EF53" s="303"/>
      <c r="EG53" s="303"/>
      <c r="EH53" s="303"/>
      <c r="EI53" s="303"/>
      <c r="EJ53" s="303"/>
      <c r="EK53" s="303"/>
      <c r="EL53" s="303"/>
      <c r="EM53" s="303"/>
      <c r="EN53" s="303"/>
      <c r="EO53" s="303"/>
      <c r="EP53" s="303"/>
      <c r="EQ53" s="303"/>
      <c r="ER53" s="303"/>
      <c r="ES53" s="303"/>
      <c r="ET53" s="303"/>
      <c r="EU53" s="303"/>
      <c r="EV53" s="303"/>
      <c r="EW53" s="303"/>
      <c r="EX53" s="303"/>
      <c r="EY53" s="303"/>
      <c r="EZ53" s="303"/>
      <c r="FA53" s="303"/>
      <c r="FB53" s="303"/>
      <c r="FC53" s="303"/>
    </row>
    <row r="54" spans="1:159" customFormat="1" ht="19.7" customHeight="1">
      <c r="A54" s="278" t="s">
        <v>1336</v>
      </c>
      <c r="B54" s="280"/>
      <c r="C54" s="303"/>
      <c r="D54" s="303"/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3"/>
      <c r="P54" s="303"/>
      <c r="Q54" s="303"/>
      <c r="R54" s="303"/>
      <c r="S54" s="303"/>
      <c r="T54" s="303"/>
      <c r="U54" s="303"/>
      <c r="V54" s="303"/>
      <c r="W54" s="303"/>
      <c r="X54" s="303"/>
      <c r="Y54" s="303"/>
      <c r="Z54" s="303"/>
      <c r="AA54" s="303"/>
      <c r="AB54" s="303"/>
      <c r="AC54" s="303"/>
      <c r="AD54" s="303"/>
      <c r="AE54" s="303"/>
      <c r="AF54" s="303"/>
      <c r="AG54" s="303"/>
      <c r="AH54" s="303"/>
      <c r="AI54" s="303"/>
      <c r="AJ54" s="303"/>
      <c r="AK54" s="303"/>
      <c r="AL54" s="303"/>
      <c r="AM54" s="303"/>
      <c r="AN54" s="303"/>
      <c r="AO54" s="303"/>
      <c r="AP54" s="303"/>
      <c r="AQ54" s="303"/>
      <c r="AR54" s="303"/>
      <c r="AS54" s="303"/>
      <c r="AT54" s="303"/>
      <c r="AU54" s="303"/>
      <c r="AV54" s="303"/>
      <c r="AW54" s="303"/>
      <c r="AX54" s="303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  <c r="BS54" s="303"/>
      <c r="BT54" s="303"/>
      <c r="BU54" s="303"/>
      <c r="BV54" s="303"/>
      <c r="BW54" s="303"/>
      <c r="BX54" s="303"/>
      <c r="BY54" s="303"/>
      <c r="BZ54" s="303"/>
      <c r="CA54" s="303"/>
      <c r="CB54" s="303"/>
      <c r="CC54" s="303"/>
      <c r="CD54" s="303"/>
      <c r="CE54" s="303"/>
      <c r="CF54" s="303"/>
      <c r="CG54" s="303"/>
      <c r="CH54" s="303"/>
      <c r="CI54" s="303"/>
      <c r="CJ54" s="303"/>
      <c r="CK54" s="303"/>
      <c r="CL54" s="303"/>
      <c r="CM54" s="303"/>
      <c r="CN54" s="303"/>
      <c r="CO54" s="303"/>
      <c r="CP54" s="303"/>
      <c r="CQ54" s="303"/>
      <c r="CR54" s="303"/>
      <c r="CS54" s="303"/>
      <c r="CT54" s="303"/>
      <c r="CU54" s="303"/>
      <c r="CV54" s="303"/>
      <c r="CW54" s="303"/>
      <c r="CX54" s="303"/>
      <c r="CY54" s="303"/>
      <c r="CZ54" s="303"/>
      <c r="DA54" s="303"/>
      <c r="DB54" s="303"/>
      <c r="DC54" s="303"/>
      <c r="DD54" s="303"/>
      <c r="DE54" s="303"/>
      <c r="DF54" s="303"/>
      <c r="DG54" s="303"/>
      <c r="DH54" s="303"/>
      <c r="DI54" s="303"/>
      <c r="DJ54" s="303"/>
      <c r="DK54" s="303"/>
      <c r="DL54" s="303"/>
      <c r="DM54" s="303"/>
      <c r="DN54" s="303"/>
      <c r="DO54" s="303"/>
      <c r="DP54" s="303"/>
      <c r="DQ54" s="303"/>
      <c r="DR54" s="303"/>
      <c r="DS54" s="303"/>
      <c r="DT54" s="303"/>
      <c r="DU54" s="303"/>
      <c r="DV54" s="303"/>
      <c r="DW54" s="303"/>
      <c r="DX54" s="303"/>
      <c r="DY54" s="303"/>
      <c r="DZ54" s="303"/>
      <c r="EA54" s="303"/>
      <c r="EB54" s="303"/>
      <c r="EC54" s="303"/>
      <c r="ED54" s="303"/>
      <c r="EE54" s="303"/>
      <c r="EF54" s="303"/>
      <c r="EG54" s="303"/>
      <c r="EH54" s="303"/>
      <c r="EI54" s="303"/>
      <c r="EJ54" s="303"/>
      <c r="EK54" s="303"/>
      <c r="EL54" s="303"/>
      <c r="EM54" s="303"/>
      <c r="EN54" s="303"/>
      <c r="EO54" s="303"/>
      <c r="EP54" s="303"/>
      <c r="EQ54" s="303"/>
      <c r="ER54" s="303"/>
      <c r="ES54" s="303"/>
      <c r="ET54" s="303"/>
      <c r="EU54" s="303"/>
      <c r="EV54" s="303"/>
      <c r="EW54" s="303"/>
      <c r="EX54" s="303"/>
      <c r="EY54" s="303"/>
      <c r="EZ54" s="303"/>
      <c r="FA54" s="303"/>
      <c r="FB54" s="303"/>
      <c r="FC54" s="303"/>
    </row>
    <row r="55" spans="1:159" customFormat="1" ht="19.7" customHeight="1">
      <c r="A55" s="278" t="s">
        <v>1337</v>
      </c>
      <c r="B55" s="280">
        <v>20</v>
      </c>
      <c r="C55" s="303"/>
      <c r="D55" s="303"/>
      <c r="E55" s="303"/>
      <c r="F55" s="303"/>
      <c r="G55" s="303"/>
      <c r="H55" s="303"/>
      <c r="I55" s="303"/>
      <c r="J55" s="303"/>
      <c r="K55" s="303"/>
      <c r="L55" s="303"/>
      <c r="M55" s="303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03"/>
      <c r="AG55" s="303"/>
      <c r="AH55" s="303"/>
      <c r="AI55" s="303"/>
      <c r="AJ55" s="303"/>
      <c r="AK55" s="303"/>
      <c r="AL55" s="303"/>
      <c r="AM55" s="303"/>
      <c r="AN55" s="303"/>
      <c r="AO55" s="303"/>
      <c r="AP55" s="303"/>
      <c r="AQ55" s="303"/>
      <c r="AR55" s="303"/>
      <c r="AS55" s="303"/>
      <c r="AT55" s="303"/>
      <c r="AU55" s="303"/>
      <c r="AV55" s="303"/>
      <c r="AW55" s="303"/>
      <c r="AX55" s="303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  <c r="BS55" s="303"/>
      <c r="BT55" s="303"/>
      <c r="BU55" s="303"/>
      <c r="BV55" s="303"/>
      <c r="BW55" s="303"/>
      <c r="BX55" s="303"/>
      <c r="BY55" s="303"/>
      <c r="BZ55" s="303"/>
      <c r="CA55" s="303"/>
      <c r="CB55" s="303"/>
      <c r="CC55" s="303"/>
      <c r="CD55" s="303"/>
      <c r="CE55" s="303"/>
      <c r="CF55" s="303"/>
      <c r="CG55" s="303"/>
      <c r="CH55" s="303"/>
      <c r="CI55" s="303"/>
      <c r="CJ55" s="303"/>
      <c r="CK55" s="303"/>
      <c r="CL55" s="303"/>
      <c r="CM55" s="303"/>
      <c r="CN55" s="303"/>
      <c r="CO55" s="303"/>
      <c r="CP55" s="303"/>
      <c r="CQ55" s="303"/>
      <c r="CR55" s="303"/>
      <c r="CS55" s="303"/>
      <c r="CT55" s="303"/>
      <c r="CU55" s="303"/>
      <c r="CV55" s="303"/>
      <c r="CW55" s="303"/>
      <c r="CX55" s="303"/>
      <c r="CY55" s="303"/>
      <c r="CZ55" s="303"/>
      <c r="DA55" s="303"/>
      <c r="DB55" s="303"/>
      <c r="DC55" s="303"/>
      <c r="DD55" s="303"/>
      <c r="DE55" s="303"/>
      <c r="DF55" s="303"/>
      <c r="DG55" s="303"/>
      <c r="DH55" s="303"/>
      <c r="DI55" s="303"/>
      <c r="DJ55" s="303"/>
      <c r="DK55" s="303"/>
      <c r="DL55" s="303"/>
      <c r="DM55" s="303"/>
      <c r="DN55" s="303"/>
      <c r="DO55" s="303"/>
      <c r="DP55" s="303"/>
      <c r="DQ55" s="303"/>
      <c r="DR55" s="303"/>
      <c r="DS55" s="303"/>
      <c r="DT55" s="303"/>
      <c r="DU55" s="303"/>
      <c r="DV55" s="303"/>
      <c r="DW55" s="303"/>
      <c r="DX55" s="303"/>
      <c r="DY55" s="303"/>
      <c r="DZ55" s="303"/>
      <c r="EA55" s="303"/>
      <c r="EB55" s="303"/>
      <c r="EC55" s="303"/>
      <c r="ED55" s="303"/>
      <c r="EE55" s="303"/>
      <c r="EF55" s="303"/>
      <c r="EG55" s="303"/>
      <c r="EH55" s="303"/>
      <c r="EI55" s="303"/>
      <c r="EJ55" s="303"/>
      <c r="EK55" s="303"/>
      <c r="EL55" s="303"/>
      <c r="EM55" s="303"/>
      <c r="EN55" s="303"/>
      <c r="EO55" s="303"/>
      <c r="EP55" s="303"/>
      <c r="EQ55" s="303"/>
      <c r="ER55" s="303"/>
      <c r="ES55" s="303"/>
      <c r="ET55" s="303"/>
      <c r="EU55" s="303"/>
      <c r="EV55" s="303"/>
      <c r="EW55" s="303"/>
      <c r="EX55" s="303"/>
      <c r="EY55" s="303"/>
      <c r="EZ55" s="303"/>
      <c r="FA55" s="303"/>
      <c r="FB55" s="303"/>
      <c r="FC55" s="303"/>
    </row>
    <row r="56" spans="1:159" customFormat="1" ht="19.7" customHeight="1">
      <c r="A56" s="278" t="s">
        <v>1338</v>
      </c>
      <c r="B56" s="280">
        <v>40</v>
      </c>
      <c r="C56" s="303"/>
      <c r="D56" s="303"/>
      <c r="E56" s="303"/>
      <c r="F56" s="303"/>
      <c r="G56" s="303"/>
      <c r="H56" s="303"/>
      <c r="I56" s="303"/>
      <c r="J56" s="303"/>
      <c r="K56" s="303"/>
      <c r="L56" s="303"/>
      <c r="M56" s="303"/>
      <c r="N56" s="303"/>
      <c r="O56" s="303"/>
      <c r="P56" s="303"/>
      <c r="Q56" s="303"/>
      <c r="R56" s="303"/>
      <c r="S56" s="303"/>
      <c r="T56" s="303"/>
      <c r="U56" s="303"/>
      <c r="V56" s="303"/>
      <c r="W56" s="303"/>
      <c r="X56" s="303"/>
      <c r="Y56" s="303"/>
      <c r="Z56" s="303"/>
      <c r="AA56" s="303"/>
      <c r="AB56" s="303"/>
      <c r="AC56" s="303"/>
      <c r="AD56" s="303"/>
      <c r="AE56" s="303"/>
      <c r="AF56" s="303"/>
      <c r="AG56" s="303"/>
      <c r="AH56" s="303"/>
      <c r="AI56" s="303"/>
      <c r="AJ56" s="303"/>
      <c r="AK56" s="303"/>
      <c r="AL56" s="303"/>
      <c r="AM56" s="303"/>
      <c r="AN56" s="303"/>
      <c r="AO56" s="303"/>
      <c r="AP56" s="303"/>
      <c r="AQ56" s="303"/>
      <c r="AR56" s="303"/>
      <c r="AS56" s="303"/>
      <c r="AT56" s="303"/>
      <c r="AU56" s="303"/>
      <c r="AV56" s="303"/>
      <c r="AW56" s="303"/>
      <c r="AX56" s="303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  <c r="BS56" s="303"/>
      <c r="BT56" s="303"/>
      <c r="BU56" s="303"/>
      <c r="BV56" s="303"/>
      <c r="BW56" s="303"/>
      <c r="BX56" s="303"/>
      <c r="BY56" s="303"/>
      <c r="BZ56" s="303"/>
      <c r="CA56" s="303"/>
      <c r="CB56" s="303"/>
      <c r="CC56" s="303"/>
      <c r="CD56" s="303"/>
      <c r="CE56" s="303"/>
      <c r="CF56" s="303"/>
      <c r="CG56" s="303"/>
      <c r="CH56" s="303"/>
      <c r="CI56" s="303"/>
      <c r="CJ56" s="303"/>
      <c r="CK56" s="303"/>
      <c r="CL56" s="303"/>
      <c r="CM56" s="303"/>
      <c r="CN56" s="303"/>
      <c r="CO56" s="303"/>
      <c r="CP56" s="303"/>
      <c r="CQ56" s="303"/>
      <c r="CR56" s="303"/>
      <c r="CS56" s="303"/>
      <c r="CT56" s="303"/>
      <c r="CU56" s="303"/>
      <c r="CV56" s="303"/>
      <c r="CW56" s="303"/>
      <c r="CX56" s="303"/>
      <c r="CY56" s="303"/>
      <c r="CZ56" s="303"/>
      <c r="DA56" s="303"/>
      <c r="DB56" s="303"/>
      <c r="DC56" s="303"/>
      <c r="DD56" s="303"/>
      <c r="DE56" s="303"/>
      <c r="DF56" s="303"/>
      <c r="DG56" s="303"/>
      <c r="DH56" s="303"/>
      <c r="DI56" s="303"/>
      <c r="DJ56" s="303"/>
      <c r="DK56" s="303"/>
      <c r="DL56" s="303"/>
      <c r="DM56" s="303"/>
      <c r="DN56" s="303"/>
      <c r="DO56" s="303"/>
      <c r="DP56" s="303"/>
      <c r="DQ56" s="303"/>
      <c r="DR56" s="303"/>
      <c r="DS56" s="303"/>
      <c r="DT56" s="303"/>
      <c r="DU56" s="303"/>
      <c r="DV56" s="303"/>
      <c r="DW56" s="303"/>
      <c r="DX56" s="303"/>
      <c r="DY56" s="303"/>
      <c r="DZ56" s="303"/>
      <c r="EA56" s="303"/>
      <c r="EB56" s="303"/>
      <c r="EC56" s="303"/>
      <c r="ED56" s="303"/>
      <c r="EE56" s="303"/>
      <c r="EF56" s="303"/>
      <c r="EG56" s="303"/>
      <c r="EH56" s="303"/>
      <c r="EI56" s="303"/>
      <c r="EJ56" s="303"/>
      <c r="EK56" s="303"/>
      <c r="EL56" s="303"/>
      <c r="EM56" s="303"/>
      <c r="EN56" s="303"/>
      <c r="EO56" s="303"/>
      <c r="EP56" s="303"/>
      <c r="EQ56" s="303"/>
      <c r="ER56" s="303"/>
      <c r="ES56" s="303"/>
      <c r="ET56" s="303"/>
      <c r="EU56" s="303"/>
      <c r="EV56" s="303"/>
      <c r="EW56" s="303"/>
      <c r="EX56" s="303"/>
      <c r="EY56" s="303"/>
      <c r="EZ56" s="303"/>
      <c r="FA56" s="303"/>
      <c r="FB56" s="303"/>
      <c r="FC56" s="303"/>
    </row>
    <row r="57" spans="1:159" customFormat="1" ht="19.7" customHeight="1">
      <c r="A57" s="278" t="s">
        <v>1339</v>
      </c>
      <c r="B57" s="280">
        <v>50</v>
      </c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303"/>
      <c r="W57" s="303"/>
      <c r="X57" s="303"/>
      <c r="Y57" s="303"/>
      <c r="Z57" s="303"/>
      <c r="AA57" s="303"/>
      <c r="AB57" s="303"/>
      <c r="AC57" s="303"/>
      <c r="AD57" s="303"/>
      <c r="AE57" s="303"/>
      <c r="AF57" s="303"/>
      <c r="AG57" s="303"/>
      <c r="AH57" s="303"/>
      <c r="AI57" s="303"/>
      <c r="AJ57" s="303"/>
      <c r="AK57" s="303"/>
      <c r="AL57" s="303"/>
      <c r="AM57" s="303"/>
      <c r="AN57" s="303"/>
      <c r="AO57" s="303"/>
      <c r="AP57" s="303"/>
      <c r="AQ57" s="303"/>
      <c r="AR57" s="303"/>
      <c r="AS57" s="303"/>
      <c r="AT57" s="303"/>
      <c r="AU57" s="303"/>
      <c r="AV57" s="303"/>
      <c r="AW57" s="303"/>
      <c r="AX57" s="303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  <c r="BS57" s="303"/>
      <c r="BT57" s="303"/>
      <c r="BU57" s="303"/>
      <c r="BV57" s="303"/>
      <c r="BW57" s="303"/>
      <c r="BX57" s="303"/>
      <c r="BY57" s="303"/>
      <c r="BZ57" s="303"/>
      <c r="CA57" s="303"/>
      <c r="CB57" s="303"/>
      <c r="CC57" s="303"/>
      <c r="CD57" s="303"/>
      <c r="CE57" s="303"/>
      <c r="CF57" s="303"/>
      <c r="CG57" s="303"/>
      <c r="CH57" s="303"/>
      <c r="CI57" s="303"/>
      <c r="CJ57" s="303"/>
      <c r="CK57" s="303"/>
      <c r="CL57" s="303"/>
      <c r="CM57" s="303"/>
      <c r="CN57" s="303"/>
      <c r="CO57" s="303"/>
      <c r="CP57" s="303"/>
      <c r="CQ57" s="303"/>
      <c r="CR57" s="303"/>
      <c r="CS57" s="303"/>
      <c r="CT57" s="303"/>
      <c r="CU57" s="303"/>
      <c r="CV57" s="303"/>
      <c r="CW57" s="303"/>
      <c r="CX57" s="303"/>
      <c r="CY57" s="303"/>
      <c r="CZ57" s="303"/>
      <c r="DA57" s="303"/>
      <c r="DB57" s="303"/>
      <c r="DC57" s="303"/>
      <c r="DD57" s="303"/>
      <c r="DE57" s="303"/>
      <c r="DF57" s="303"/>
      <c r="DG57" s="303"/>
      <c r="DH57" s="303"/>
      <c r="DI57" s="303"/>
      <c r="DJ57" s="303"/>
      <c r="DK57" s="303"/>
      <c r="DL57" s="303"/>
      <c r="DM57" s="303"/>
      <c r="DN57" s="303"/>
      <c r="DO57" s="303"/>
      <c r="DP57" s="303"/>
      <c r="DQ57" s="303"/>
      <c r="DR57" s="303"/>
      <c r="DS57" s="303"/>
      <c r="DT57" s="303"/>
      <c r="DU57" s="303"/>
      <c r="DV57" s="303"/>
      <c r="DW57" s="303"/>
      <c r="DX57" s="303"/>
      <c r="DY57" s="303"/>
      <c r="DZ57" s="303"/>
      <c r="EA57" s="303"/>
      <c r="EB57" s="303"/>
      <c r="EC57" s="303"/>
      <c r="ED57" s="303"/>
      <c r="EE57" s="303"/>
      <c r="EF57" s="303"/>
      <c r="EG57" s="303"/>
      <c r="EH57" s="303"/>
      <c r="EI57" s="303"/>
      <c r="EJ57" s="303"/>
      <c r="EK57" s="303"/>
      <c r="EL57" s="303"/>
      <c r="EM57" s="303"/>
      <c r="EN57" s="303"/>
      <c r="EO57" s="303"/>
      <c r="EP57" s="303"/>
      <c r="EQ57" s="303"/>
      <c r="ER57" s="303"/>
      <c r="ES57" s="303"/>
      <c r="ET57" s="303"/>
      <c r="EU57" s="303"/>
      <c r="EV57" s="303"/>
      <c r="EW57" s="303"/>
      <c r="EX57" s="303"/>
      <c r="EY57" s="303"/>
      <c r="EZ57" s="303"/>
      <c r="FA57" s="303"/>
      <c r="FB57" s="303"/>
      <c r="FC57" s="303"/>
    </row>
    <row r="58" spans="1:159" customFormat="1" ht="19.7" customHeight="1">
      <c r="A58" s="278" t="s">
        <v>1340</v>
      </c>
      <c r="B58" s="280">
        <v>52</v>
      </c>
      <c r="C58" s="303"/>
      <c r="D58" s="303"/>
      <c r="E58" s="303"/>
      <c r="F58" s="303"/>
      <c r="G58" s="303"/>
      <c r="H58" s="303"/>
      <c r="I58" s="303"/>
      <c r="J58" s="303"/>
      <c r="K58" s="303"/>
      <c r="L58" s="303"/>
      <c r="M58" s="303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3"/>
      <c r="Y58" s="303"/>
      <c r="Z58" s="303"/>
      <c r="AA58" s="303"/>
      <c r="AB58" s="303"/>
      <c r="AC58" s="303"/>
      <c r="AD58" s="303"/>
      <c r="AE58" s="303"/>
      <c r="AF58" s="303"/>
      <c r="AG58" s="303"/>
      <c r="AH58" s="303"/>
      <c r="AI58" s="303"/>
      <c r="AJ58" s="303"/>
      <c r="AK58" s="303"/>
      <c r="AL58" s="303"/>
      <c r="AM58" s="303"/>
      <c r="AN58" s="303"/>
      <c r="AO58" s="303"/>
      <c r="AP58" s="303"/>
      <c r="AQ58" s="303"/>
      <c r="AR58" s="303"/>
      <c r="AS58" s="303"/>
      <c r="AT58" s="303"/>
      <c r="AU58" s="303"/>
      <c r="AV58" s="303"/>
      <c r="AW58" s="303"/>
      <c r="AX58" s="303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  <c r="BS58" s="303"/>
      <c r="BT58" s="303"/>
      <c r="BU58" s="303"/>
      <c r="BV58" s="303"/>
      <c r="BW58" s="303"/>
      <c r="BX58" s="303"/>
      <c r="BY58" s="303"/>
      <c r="BZ58" s="303"/>
      <c r="CA58" s="303"/>
      <c r="CB58" s="303"/>
      <c r="CC58" s="303"/>
      <c r="CD58" s="303"/>
      <c r="CE58" s="303"/>
      <c r="CF58" s="303"/>
      <c r="CG58" s="303"/>
      <c r="CH58" s="303"/>
      <c r="CI58" s="303"/>
      <c r="CJ58" s="303"/>
      <c r="CK58" s="303"/>
      <c r="CL58" s="303"/>
      <c r="CM58" s="303"/>
      <c r="CN58" s="303"/>
      <c r="CO58" s="303"/>
      <c r="CP58" s="303"/>
      <c r="CQ58" s="303"/>
      <c r="CR58" s="303"/>
      <c r="CS58" s="303"/>
      <c r="CT58" s="303"/>
      <c r="CU58" s="303"/>
      <c r="CV58" s="303"/>
      <c r="CW58" s="303"/>
      <c r="CX58" s="303"/>
      <c r="CY58" s="303"/>
      <c r="CZ58" s="303"/>
      <c r="DA58" s="303"/>
      <c r="DB58" s="303"/>
      <c r="DC58" s="303"/>
      <c r="DD58" s="303"/>
      <c r="DE58" s="303"/>
      <c r="DF58" s="303"/>
      <c r="DG58" s="303"/>
      <c r="DH58" s="303"/>
      <c r="DI58" s="303"/>
      <c r="DJ58" s="303"/>
      <c r="DK58" s="303"/>
      <c r="DL58" s="303"/>
      <c r="DM58" s="303"/>
      <c r="DN58" s="303"/>
      <c r="DO58" s="303"/>
      <c r="DP58" s="303"/>
      <c r="DQ58" s="303"/>
      <c r="DR58" s="303"/>
      <c r="DS58" s="303"/>
      <c r="DT58" s="303"/>
      <c r="DU58" s="303"/>
      <c r="DV58" s="303"/>
      <c r="DW58" s="303"/>
      <c r="DX58" s="303"/>
      <c r="DY58" s="303"/>
      <c r="DZ58" s="303"/>
      <c r="EA58" s="303"/>
      <c r="EB58" s="303"/>
      <c r="EC58" s="303"/>
      <c r="ED58" s="303"/>
      <c r="EE58" s="303"/>
      <c r="EF58" s="303"/>
      <c r="EG58" s="303"/>
      <c r="EH58" s="303"/>
      <c r="EI58" s="303"/>
      <c r="EJ58" s="303"/>
      <c r="EK58" s="303"/>
      <c r="EL58" s="303"/>
      <c r="EM58" s="303"/>
      <c r="EN58" s="303"/>
      <c r="EO58" s="303"/>
      <c r="EP58" s="303"/>
      <c r="EQ58" s="303"/>
      <c r="ER58" s="303"/>
      <c r="ES58" s="303"/>
      <c r="ET58" s="303"/>
      <c r="EU58" s="303"/>
      <c r="EV58" s="303"/>
      <c r="EW58" s="303"/>
      <c r="EX58" s="303"/>
      <c r="EY58" s="303"/>
      <c r="EZ58" s="303"/>
      <c r="FA58" s="303"/>
      <c r="FB58" s="303"/>
      <c r="FC58" s="303"/>
    </row>
    <row r="59" spans="1:159" customFormat="1" ht="19.7" customHeight="1">
      <c r="A59" s="278" t="s">
        <v>1341</v>
      </c>
      <c r="B59" s="280"/>
      <c r="C59" s="303"/>
      <c r="D59" s="303"/>
      <c r="E59" s="303"/>
      <c r="F59" s="303"/>
      <c r="G59" s="303"/>
      <c r="H59" s="303"/>
      <c r="I59" s="303"/>
      <c r="J59" s="303"/>
      <c r="K59" s="303"/>
      <c r="L59" s="303"/>
      <c r="M59" s="303"/>
      <c r="N59" s="303"/>
      <c r="O59" s="303"/>
      <c r="P59" s="303"/>
      <c r="Q59" s="303"/>
      <c r="R59" s="303"/>
      <c r="S59" s="303"/>
      <c r="T59" s="303"/>
      <c r="U59" s="303"/>
      <c r="V59" s="303"/>
      <c r="W59" s="303"/>
      <c r="X59" s="303"/>
      <c r="Y59" s="303"/>
      <c r="Z59" s="303"/>
      <c r="AA59" s="303"/>
      <c r="AB59" s="303"/>
      <c r="AC59" s="303"/>
      <c r="AD59" s="303"/>
      <c r="AE59" s="303"/>
      <c r="AF59" s="303"/>
      <c r="AG59" s="303"/>
      <c r="AH59" s="303"/>
      <c r="AI59" s="303"/>
      <c r="AJ59" s="303"/>
      <c r="AK59" s="303"/>
      <c r="AL59" s="303"/>
      <c r="AM59" s="303"/>
      <c r="AN59" s="303"/>
      <c r="AO59" s="303"/>
      <c r="AP59" s="303"/>
      <c r="AQ59" s="303"/>
      <c r="AR59" s="303"/>
      <c r="AS59" s="303"/>
      <c r="AT59" s="303"/>
      <c r="AU59" s="303"/>
      <c r="AV59" s="303"/>
      <c r="AW59" s="303"/>
      <c r="AX59" s="303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  <c r="BS59" s="303"/>
      <c r="BT59" s="303"/>
      <c r="BU59" s="303"/>
      <c r="BV59" s="303"/>
      <c r="BW59" s="303"/>
      <c r="BX59" s="303"/>
      <c r="BY59" s="303"/>
      <c r="BZ59" s="303"/>
      <c r="CA59" s="303"/>
      <c r="CB59" s="303"/>
      <c r="CC59" s="303"/>
      <c r="CD59" s="303"/>
      <c r="CE59" s="303"/>
      <c r="CF59" s="303"/>
      <c r="CG59" s="303"/>
      <c r="CH59" s="303"/>
      <c r="CI59" s="303"/>
      <c r="CJ59" s="303"/>
      <c r="CK59" s="303"/>
      <c r="CL59" s="303"/>
      <c r="CM59" s="303"/>
      <c r="CN59" s="303"/>
      <c r="CO59" s="303"/>
      <c r="CP59" s="303"/>
      <c r="CQ59" s="303"/>
      <c r="CR59" s="303"/>
      <c r="CS59" s="303"/>
      <c r="CT59" s="303"/>
      <c r="CU59" s="303"/>
      <c r="CV59" s="303"/>
      <c r="CW59" s="303"/>
      <c r="CX59" s="303"/>
      <c r="CY59" s="303"/>
      <c r="CZ59" s="303"/>
      <c r="DA59" s="303"/>
      <c r="DB59" s="303"/>
      <c r="DC59" s="303"/>
      <c r="DD59" s="303"/>
      <c r="DE59" s="303"/>
      <c r="DF59" s="303"/>
      <c r="DG59" s="303"/>
      <c r="DH59" s="303"/>
      <c r="DI59" s="303"/>
      <c r="DJ59" s="303"/>
      <c r="DK59" s="303"/>
      <c r="DL59" s="303"/>
      <c r="DM59" s="303"/>
      <c r="DN59" s="303"/>
      <c r="DO59" s="303"/>
      <c r="DP59" s="303"/>
      <c r="DQ59" s="303"/>
      <c r="DR59" s="303"/>
      <c r="DS59" s="303"/>
      <c r="DT59" s="303"/>
      <c r="DU59" s="303"/>
      <c r="DV59" s="303"/>
      <c r="DW59" s="303"/>
      <c r="DX59" s="303"/>
      <c r="DY59" s="303"/>
      <c r="DZ59" s="303"/>
      <c r="EA59" s="303"/>
      <c r="EB59" s="303"/>
      <c r="EC59" s="303"/>
      <c r="ED59" s="303"/>
      <c r="EE59" s="303"/>
      <c r="EF59" s="303"/>
      <c r="EG59" s="303"/>
      <c r="EH59" s="303"/>
      <c r="EI59" s="303"/>
      <c r="EJ59" s="303"/>
      <c r="EK59" s="303"/>
      <c r="EL59" s="303"/>
      <c r="EM59" s="303"/>
      <c r="EN59" s="303"/>
      <c r="EO59" s="303"/>
      <c r="EP59" s="303"/>
      <c r="EQ59" s="303"/>
      <c r="ER59" s="303"/>
      <c r="ES59" s="303"/>
      <c r="ET59" s="303"/>
      <c r="EU59" s="303"/>
      <c r="EV59" s="303"/>
      <c r="EW59" s="303"/>
      <c r="EX59" s="303"/>
      <c r="EY59" s="303"/>
      <c r="EZ59" s="303"/>
      <c r="FA59" s="303"/>
      <c r="FB59" s="303"/>
      <c r="FC59" s="303"/>
    </row>
    <row r="60" spans="1:159" ht="19.7" customHeight="1">
      <c r="A60" s="278" t="s">
        <v>1342</v>
      </c>
      <c r="B60" s="280">
        <v>258</v>
      </c>
    </row>
    <row r="61" spans="1:159" ht="19.7" customHeight="1">
      <c r="A61" s="278" t="s">
        <v>1343</v>
      </c>
      <c r="B61" s="280">
        <v>7972</v>
      </c>
    </row>
    <row r="62" spans="1:159" ht="19.7" customHeight="1">
      <c r="A62" s="278" t="s">
        <v>1344</v>
      </c>
      <c r="B62" s="280">
        <v>15525</v>
      </c>
    </row>
    <row r="63" spans="1:159" ht="19.7" customHeight="1">
      <c r="A63" s="278" t="s">
        <v>1345</v>
      </c>
      <c r="B63" s="280">
        <v>7376</v>
      </c>
    </row>
    <row r="64" spans="1:159" ht="19.7" customHeight="1">
      <c r="A64" s="278" t="s">
        <v>1346</v>
      </c>
      <c r="B64" s="280">
        <v>6231</v>
      </c>
    </row>
    <row r="65" spans="1:159" ht="19.7" customHeight="1">
      <c r="A65" s="278" t="s">
        <v>1347</v>
      </c>
      <c r="B65" s="280">
        <v>1015</v>
      </c>
    </row>
    <row r="66" spans="1:159" ht="19.7" customHeight="1">
      <c r="A66" s="278" t="s">
        <v>1348</v>
      </c>
      <c r="B66" s="280">
        <v>306</v>
      </c>
    </row>
    <row r="67" spans="1:159" ht="19.7" customHeight="1">
      <c r="A67" s="278" t="s">
        <v>1349</v>
      </c>
      <c r="B67" s="280">
        <v>61</v>
      </c>
    </row>
    <row r="68" spans="1:159" ht="19.7" customHeight="1">
      <c r="A68" s="278" t="s">
        <v>1350</v>
      </c>
      <c r="B68" s="280"/>
    </row>
    <row r="69" spans="1:159" ht="19.7" customHeight="1">
      <c r="A69" s="278" t="s">
        <v>1351</v>
      </c>
      <c r="B69" s="280">
        <v>5862</v>
      </c>
    </row>
    <row r="70" spans="1:159" customFormat="1" ht="19.7" customHeight="1">
      <c r="A70" s="278" t="s">
        <v>1352</v>
      </c>
      <c r="B70" s="280">
        <v>33</v>
      </c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  <c r="BS70" s="303"/>
      <c r="BT70" s="303"/>
      <c r="BU70" s="303"/>
      <c r="BV70" s="303"/>
      <c r="BW70" s="303"/>
      <c r="BX70" s="303"/>
      <c r="BY70" s="303"/>
      <c r="BZ70" s="303"/>
      <c r="CA70" s="303"/>
      <c r="CB70" s="303"/>
      <c r="CC70" s="303"/>
      <c r="CD70" s="303"/>
      <c r="CE70" s="303"/>
      <c r="CF70" s="303"/>
      <c r="CG70" s="303"/>
      <c r="CH70" s="303"/>
      <c r="CI70" s="303"/>
      <c r="CJ70" s="303"/>
      <c r="CK70" s="303"/>
      <c r="CL70" s="303"/>
      <c r="CM70" s="303"/>
      <c r="CN70" s="303"/>
      <c r="CO70" s="303"/>
      <c r="CP70" s="303"/>
      <c r="CQ70" s="303"/>
      <c r="CR70" s="303"/>
      <c r="CS70" s="303"/>
      <c r="CT70" s="303"/>
      <c r="CU70" s="303"/>
      <c r="CV70" s="303"/>
      <c r="CW70" s="303"/>
      <c r="CX70" s="303"/>
      <c r="CY70" s="303"/>
      <c r="CZ70" s="303"/>
      <c r="DA70" s="303"/>
      <c r="DB70" s="303"/>
      <c r="DC70" s="303"/>
      <c r="DD70" s="303"/>
      <c r="DE70" s="303"/>
      <c r="DF70" s="303"/>
      <c r="DG70" s="303"/>
      <c r="DH70" s="303"/>
      <c r="DI70" s="303"/>
      <c r="DJ70" s="303"/>
      <c r="DK70" s="303"/>
      <c r="DL70" s="303"/>
      <c r="DM70" s="303"/>
      <c r="DN70" s="303"/>
      <c r="DO70" s="303"/>
      <c r="DP70" s="303"/>
      <c r="DQ70" s="303"/>
      <c r="DR70" s="303"/>
      <c r="DS70" s="303"/>
      <c r="DT70" s="303"/>
      <c r="DU70" s="303"/>
      <c r="DV70" s="303"/>
      <c r="DW70" s="303"/>
      <c r="DX70" s="303"/>
      <c r="DY70" s="303"/>
      <c r="DZ70" s="303"/>
      <c r="EA70" s="303"/>
      <c r="EB70" s="303"/>
      <c r="EC70" s="303"/>
      <c r="ED70" s="303"/>
      <c r="EE70" s="303"/>
      <c r="EF70" s="303"/>
      <c r="EG70" s="303"/>
      <c r="EH70" s="303"/>
      <c r="EI70" s="303"/>
      <c r="EJ70" s="303"/>
      <c r="EK70" s="303"/>
      <c r="EL70" s="303"/>
      <c r="EM70" s="303"/>
      <c r="EN70" s="303"/>
      <c r="EO70" s="303"/>
      <c r="EP70" s="303"/>
      <c r="EQ70" s="303"/>
      <c r="ER70" s="303"/>
      <c r="ES70" s="303"/>
      <c r="ET70" s="303"/>
      <c r="EU70" s="303"/>
      <c r="EV70" s="303"/>
      <c r="EW70" s="303"/>
      <c r="EX70" s="303"/>
      <c r="EY70" s="303"/>
      <c r="EZ70" s="303"/>
      <c r="FA70" s="303"/>
      <c r="FB70" s="303"/>
      <c r="FC70" s="303"/>
    </row>
    <row r="71" spans="1:159" customFormat="1" ht="19.7" customHeight="1">
      <c r="A71" s="278" t="s">
        <v>1353</v>
      </c>
      <c r="B71" s="280">
        <v>13590</v>
      </c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  <c r="BS71" s="303"/>
      <c r="BT71" s="303"/>
      <c r="BU71" s="303"/>
      <c r="BV71" s="303"/>
      <c r="BW71" s="303"/>
      <c r="BX71" s="303"/>
      <c r="BY71" s="303"/>
      <c r="BZ71" s="303"/>
      <c r="CA71" s="303"/>
      <c r="CB71" s="303"/>
      <c r="CC71" s="303"/>
      <c r="CD71" s="303"/>
      <c r="CE71" s="303"/>
      <c r="CF71" s="303"/>
      <c r="CG71" s="303"/>
      <c r="CH71" s="303"/>
      <c r="CI71" s="303"/>
      <c r="CJ71" s="303"/>
      <c r="CK71" s="303"/>
      <c r="CL71" s="303"/>
      <c r="CM71" s="303"/>
      <c r="CN71" s="303"/>
      <c r="CO71" s="303"/>
      <c r="CP71" s="303"/>
      <c r="CQ71" s="303"/>
      <c r="CR71" s="303"/>
      <c r="CS71" s="303"/>
      <c r="CT71" s="303"/>
      <c r="CU71" s="303"/>
      <c r="CV71" s="303"/>
      <c r="CW71" s="303"/>
      <c r="CX71" s="303"/>
      <c r="CY71" s="303"/>
      <c r="CZ71" s="303"/>
      <c r="DA71" s="303"/>
      <c r="DB71" s="303"/>
      <c r="DC71" s="303"/>
      <c r="DD71" s="303"/>
      <c r="DE71" s="303"/>
      <c r="DF71" s="303"/>
      <c r="DG71" s="303"/>
      <c r="DH71" s="303"/>
      <c r="DI71" s="303"/>
      <c r="DJ71" s="303"/>
      <c r="DK71" s="303"/>
      <c r="DL71" s="303"/>
      <c r="DM71" s="303"/>
      <c r="DN71" s="303"/>
      <c r="DO71" s="303"/>
      <c r="DP71" s="303"/>
      <c r="DQ71" s="303"/>
      <c r="DR71" s="303"/>
      <c r="DS71" s="303"/>
      <c r="DT71" s="303"/>
      <c r="DU71" s="303"/>
      <c r="DV71" s="303"/>
      <c r="DW71" s="303"/>
      <c r="DX71" s="303"/>
      <c r="DY71" s="303"/>
      <c r="DZ71" s="303"/>
      <c r="EA71" s="303"/>
      <c r="EB71" s="303"/>
      <c r="EC71" s="303"/>
      <c r="ED71" s="303"/>
      <c r="EE71" s="303"/>
      <c r="EF71" s="303"/>
      <c r="EG71" s="303"/>
      <c r="EH71" s="303"/>
      <c r="EI71" s="303"/>
      <c r="EJ71" s="303"/>
      <c r="EK71" s="303"/>
      <c r="EL71" s="303"/>
      <c r="EM71" s="303"/>
      <c r="EN71" s="303"/>
      <c r="EO71" s="303"/>
      <c r="EP71" s="303"/>
      <c r="EQ71" s="303"/>
      <c r="ER71" s="303"/>
      <c r="ES71" s="303"/>
      <c r="ET71" s="303"/>
      <c r="EU71" s="303"/>
      <c r="EV71" s="303"/>
      <c r="EW71" s="303"/>
      <c r="EX71" s="303"/>
      <c r="EY71" s="303"/>
      <c r="EZ71" s="303"/>
      <c r="FA71" s="303"/>
      <c r="FB71" s="303"/>
      <c r="FC71" s="303"/>
    </row>
    <row r="72" spans="1:159" customFormat="1" ht="19.7" customHeight="1">
      <c r="A72" s="278" t="s">
        <v>1354</v>
      </c>
      <c r="B72" s="280">
        <v>300</v>
      </c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  <c r="BS72" s="303"/>
      <c r="BT72" s="303"/>
      <c r="BU72" s="303"/>
      <c r="BV72" s="303"/>
      <c r="BW72" s="303"/>
      <c r="BX72" s="303"/>
      <c r="BY72" s="303"/>
      <c r="BZ72" s="303"/>
      <c r="CA72" s="303"/>
      <c r="CB72" s="303"/>
      <c r="CC72" s="303"/>
      <c r="CD72" s="303"/>
      <c r="CE72" s="303"/>
      <c r="CF72" s="303"/>
      <c r="CG72" s="303"/>
      <c r="CH72" s="303"/>
      <c r="CI72" s="303"/>
      <c r="CJ72" s="303"/>
      <c r="CK72" s="303"/>
      <c r="CL72" s="303"/>
      <c r="CM72" s="303"/>
      <c r="CN72" s="303"/>
      <c r="CO72" s="303"/>
      <c r="CP72" s="303"/>
      <c r="CQ72" s="303"/>
      <c r="CR72" s="303"/>
      <c r="CS72" s="303"/>
      <c r="CT72" s="303"/>
      <c r="CU72" s="303"/>
      <c r="CV72" s="303"/>
      <c r="CW72" s="303"/>
      <c r="CX72" s="303"/>
      <c r="CY72" s="303"/>
      <c r="CZ72" s="303"/>
      <c r="DA72" s="303"/>
      <c r="DB72" s="303"/>
      <c r="DC72" s="303"/>
      <c r="DD72" s="303"/>
      <c r="DE72" s="303"/>
      <c r="DF72" s="303"/>
      <c r="DG72" s="303"/>
      <c r="DH72" s="303"/>
      <c r="DI72" s="303"/>
      <c r="DJ72" s="303"/>
      <c r="DK72" s="303"/>
      <c r="DL72" s="303"/>
      <c r="DM72" s="303"/>
      <c r="DN72" s="303"/>
      <c r="DO72" s="303"/>
      <c r="DP72" s="303"/>
      <c r="DQ72" s="303"/>
      <c r="DR72" s="303"/>
      <c r="DS72" s="303"/>
      <c r="DT72" s="303"/>
      <c r="DU72" s="303"/>
      <c r="DV72" s="303"/>
      <c r="DW72" s="303"/>
      <c r="DX72" s="303"/>
      <c r="DY72" s="303"/>
      <c r="DZ72" s="303"/>
      <c r="EA72" s="303"/>
      <c r="EB72" s="303"/>
      <c r="EC72" s="303"/>
      <c r="ED72" s="303"/>
      <c r="EE72" s="303"/>
      <c r="EF72" s="303"/>
      <c r="EG72" s="303"/>
      <c r="EH72" s="303"/>
      <c r="EI72" s="303"/>
      <c r="EJ72" s="303"/>
      <c r="EK72" s="303"/>
      <c r="EL72" s="303"/>
      <c r="EM72" s="303"/>
      <c r="EN72" s="303"/>
      <c r="EO72" s="303"/>
      <c r="EP72" s="303"/>
      <c r="EQ72" s="303"/>
      <c r="ER72" s="303"/>
      <c r="ES72" s="303"/>
      <c r="ET72" s="303"/>
      <c r="EU72" s="303"/>
      <c r="EV72" s="303"/>
      <c r="EW72" s="303"/>
      <c r="EX72" s="303"/>
      <c r="EY72" s="303"/>
      <c r="EZ72" s="303"/>
      <c r="FA72" s="303"/>
      <c r="FB72" s="303"/>
      <c r="FC72" s="303"/>
    </row>
    <row r="73" spans="1:159" customFormat="1" ht="19.7" customHeight="1">
      <c r="A73" s="422" t="s">
        <v>1282</v>
      </c>
      <c r="B73" s="311">
        <f>B5+B12+B51</f>
        <v>438934</v>
      </c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  <c r="BR73" s="303"/>
      <c r="BS73" s="303"/>
      <c r="BT73" s="303"/>
      <c r="BU73" s="303"/>
      <c r="BV73" s="303"/>
      <c r="BW73" s="303"/>
      <c r="BX73" s="303"/>
      <c r="BY73" s="303"/>
      <c r="BZ73" s="303"/>
      <c r="CA73" s="303"/>
      <c r="CB73" s="303"/>
      <c r="CC73" s="303"/>
      <c r="CD73" s="303"/>
      <c r="CE73" s="303"/>
      <c r="CF73" s="303"/>
      <c r="CG73" s="303"/>
      <c r="CH73" s="303"/>
      <c r="CI73" s="303"/>
      <c r="CJ73" s="303"/>
      <c r="CK73" s="303"/>
      <c r="CL73" s="303"/>
      <c r="CM73" s="303"/>
      <c r="CN73" s="303"/>
      <c r="CO73" s="303"/>
      <c r="CP73" s="303"/>
      <c r="CQ73" s="303"/>
      <c r="CR73" s="303"/>
      <c r="CS73" s="303"/>
      <c r="CT73" s="303"/>
      <c r="CU73" s="303"/>
      <c r="CV73" s="303"/>
      <c r="CW73" s="303"/>
      <c r="CX73" s="303"/>
      <c r="CY73" s="303"/>
      <c r="CZ73" s="303"/>
      <c r="DA73" s="303"/>
      <c r="DB73" s="303"/>
      <c r="DC73" s="303"/>
      <c r="DD73" s="303"/>
      <c r="DE73" s="303"/>
      <c r="DF73" s="303"/>
      <c r="DG73" s="303"/>
      <c r="DH73" s="303"/>
      <c r="DI73" s="303"/>
      <c r="DJ73" s="303"/>
      <c r="DK73" s="303"/>
      <c r="DL73" s="303"/>
      <c r="DM73" s="303"/>
      <c r="DN73" s="303"/>
      <c r="DO73" s="303"/>
      <c r="DP73" s="303"/>
      <c r="DQ73" s="303"/>
      <c r="DR73" s="303"/>
      <c r="DS73" s="303"/>
      <c r="DT73" s="303"/>
      <c r="DU73" s="303"/>
      <c r="DV73" s="303"/>
      <c r="DW73" s="303"/>
      <c r="DX73" s="303"/>
      <c r="DY73" s="303"/>
      <c r="DZ73" s="303"/>
      <c r="EA73" s="303"/>
      <c r="EB73" s="303"/>
      <c r="EC73" s="303"/>
      <c r="ED73" s="303"/>
      <c r="EE73" s="303"/>
      <c r="EF73" s="303"/>
      <c r="EG73" s="303"/>
      <c r="EH73" s="303"/>
      <c r="EI73" s="303"/>
      <c r="EJ73" s="303"/>
      <c r="EK73" s="303"/>
      <c r="EL73" s="303"/>
      <c r="EM73" s="303"/>
      <c r="EN73" s="303"/>
      <c r="EO73" s="303"/>
      <c r="EP73" s="303"/>
      <c r="EQ73" s="303"/>
      <c r="ER73" s="303"/>
      <c r="ES73" s="303"/>
      <c r="ET73" s="303"/>
      <c r="EU73" s="303"/>
      <c r="EV73" s="303"/>
      <c r="EW73" s="303"/>
      <c r="EX73" s="303"/>
      <c r="EY73" s="303"/>
      <c r="EZ73" s="303"/>
      <c r="FA73" s="303"/>
      <c r="FB73" s="303"/>
      <c r="FC73" s="303"/>
    </row>
  </sheetData>
  <mergeCells count="1">
    <mergeCell ref="A2:B2"/>
  </mergeCells>
  <phoneticPr fontId="61" type="noConversion"/>
  <printOptions horizontalCentered="1"/>
  <pageMargins left="0.82677165354330695" right="0.70866141732283505" top="0.98425196850393704" bottom="0.98425196850393704" header="0.511811023622047" footer="0.70866141732283505"/>
  <pageSetup paperSize="9" scale="95" orientation="portrait" useFirstPageNumber="1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S70"/>
  <sheetViews>
    <sheetView workbookViewId="0"/>
  </sheetViews>
  <sheetFormatPr defaultColWidth="9" defaultRowHeight="14.25"/>
  <cols>
    <col min="1" max="1" width="58.375" style="301" customWidth="1"/>
    <col min="2" max="2" width="20.375" style="302" customWidth="1"/>
    <col min="3" max="16384" width="9" style="303"/>
  </cols>
  <sheetData>
    <row r="1" spans="1:201" customFormat="1" ht="27" customHeight="1">
      <c r="A1" s="159" t="s">
        <v>1355</v>
      </c>
      <c r="B1" s="116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303"/>
      <c r="DH1" s="303"/>
      <c r="DI1" s="303"/>
      <c r="DJ1" s="303"/>
      <c r="DK1" s="303"/>
      <c r="DL1" s="303"/>
      <c r="DM1" s="303"/>
      <c r="DN1" s="303"/>
      <c r="DO1" s="303"/>
      <c r="DP1" s="303"/>
      <c r="DQ1" s="303"/>
      <c r="DR1" s="303"/>
      <c r="DS1" s="303"/>
      <c r="DT1" s="303"/>
      <c r="DU1" s="303"/>
      <c r="DV1" s="303"/>
      <c r="DW1" s="303"/>
      <c r="DX1" s="303"/>
      <c r="DY1" s="303"/>
      <c r="DZ1" s="303"/>
      <c r="EA1" s="303"/>
      <c r="EB1" s="303"/>
      <c r="EC1" s="303"/>
      <c r="ED1" s="303"/>
      <c r="EE1" s="303"/>
      <c r="EF1" s="303"/>
      <c r="EG1" s="303"/>
      <c r="EH1" s="303"/>
      <c r="EI1" s="303"/>
      <c r="EJ1" s="303"/>
      <c r="EK1" s="303"/>
      <c r="EL1" s="303"/>
      <c r="EM1" s="303"/>
      <c r="EN1" s="303"/>
      <c r="EO1" s="303"/>
      <c r="EP1" s="303"/>
      <c r="EQ1" s="303"/>
      <c r="ER1" s="303"/>
      <c r="ES1" s="303"/>
      <c r="ET1" s="303"/>
      <c r="EU1" s="303"/>
      <c r="EV1" s="303"/>
      <c r="EW1" s="303"/>
      <c r="EX1" s="303"/>
      <c r="EY1" s="303"/>
      <c r="EZ1" s="303"/>
      <c r="FA1" s="303"/>
      <c r="FB1" s="303"/>
      <c r="FC1" s="303"/>
      <c r="FD1" s="303"/>
      <c r="FE1" s="303"/>
      <c r="FF1" s="303"/>
      <c r="FG1" s="303"/>
      <c r="FH1" s="303"/>
      <c r="FI1" s="303"/>
      <c r="FJ1" s="303"/>
      <c r="FK1" s="303"/>
      <c r="FL1" s="303"/>
      <c r="FM1" s="303"/>
      <c r="FN1" s="303"/>
      <c r="FO1" s="303"/>
      <c r="FP1" s="303"/>
      <c r="FQ1" s="303"/>
      <c r="FR1" s="303"/>
      <c r="FS1" s="303"/>
      <c r="FT1" s="303"/>
      <c r="FU1" s="303"/>
      <c r="FV1" s="303"/>
      <c r="FW1" s="303"/>
      <c r="FX1" s="303"/>
      <c r="FY1" s="303"/>
      <c r="FZ1" s="303"/>
      <c r="GA1" s="303"/>
      <c r="GB1" s="303"/>
      <c r="GC1" s="303"/>
      <c r="GD1" s="303"/>
      <c r="GE1" s="303"/>
      <c r="GF1" s="303"/>
      <c r="GG1" s="303"/>
      <c r="GH1" s="303"/>
      <c r="GI1" s="303"/>
      <c r="GJ1" s="303"/>
      <c r="GK1" s="303"/>
      <c r="GL1" s="303"/>
      <c r="GM1" s="303"/>
      <c r="GN1" s="303"/>
      <c r="GO1" s="303"/>
      <c r="GP1" s="303"/>
      <c r="GQ1" s="303"/>
      <c r="GR1" s="303"/>
      <c r="GS1" s="303"/>
    </row>
    <row r="2" spans="1:201" customFormat="1" ht="27" customHeight="1">
      <c r="A2" s="505" t="s">
        <v>1356</v>
      </c>
      <c r="B2" s="506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303"/>
      <c r="DH2" s="303"/>
      <c r="DI2" s="303"/>
      <c r="DJ2" s="303"/>
      <c r="DK2" s="303"/>
      <c r="DL2" s="303"/>
      <c r="DM2" s="303"/>
      <c r="DN2" s="303"/>
      <c r="DO2" s="303"/>
      <c r="DP2" s="303"/>
      <c r="DQ2" s="303"/>
      <c r="DR2" s="303"/>
      <c r="DS2" s="303"/>
      <c r="DT2" s="303"/>
      <c r="DU2" s="303"/>
      <c r="DV2" s="303"/>
      <c r="DW2" s="303"/>
      <c r="DX2" s="303"/>
      <c r="DY2" s="303"/>
      <c r="DZ2" s="303"/>
      <c r="EA2" s="303"/>
      <c r="EB2" s="303"/>
      <c r="EC2" s="303"/>
      <c r="ED2" s="303"/>
      <c r="EE2" s="303"/>
      <c r="EF2" s="303"/>
      <c r="EG2" s="303"/>
      <c r="EH2" s="303"/>
      <c r="EI2" s="303"/>
      <c r="EJ2" s="303"/>
      <c r="EK2" s="303"/>
      <c r="EL2" s="303"/>
      <c r="EM2" s="303"/>
      <c r="EN2" s="303"/>
      <c r="EO2" s="303"/>
      <c r="EP2" s="303"/>
      <c r="EQ2" s="303"/>
      <c r="ER2" s="303"/>
      <c r="ES2" s="303"/>
      <c r="ET2" s="303"/>
      <c r="EU2" s="303"/>
      <c r="EV2" s="303"/>
      <c r="EW2" s="303"/>
      <c r="EX2" s="303"/>
      <c r="EY2" s="303"/>
      <c r="EZ2" s="303"/>
      <c r="FA2" s="303"/>
      <c r="FB2" s="303"/>
      <c r="FC2" s="303"/>
      <c r="FD2" s="303"/>
      <c r="FE2" s="303"/>
      <c r="FF2" s="303"/>
      <c r="FG2" s="303"/>
      <c r="FH2" s="303"/>
      <c r="FI2" s="303"/>
      <c r="FJ2" s="303"/>
      <c r="FK2" s="303"/>
      <c r="FL2" s="303"/>
      <c r="FM2" s="303"/>
      <c r="FN2" s="303"/>
      <c r="FO2" s="303"/>
      <c r="FP2" s="303"/>
      <c r="FQ2" s="303"/>
      <c r="FR2" s="303"/>
      <c r="FS2" s="303"/>
      <c r="FT2" s="303"/>
      <c r="FU2" s="303"/>
      <c r="FV2" s="303"/>
      <c r="FW2" s="303"/>
      <c r="FX2" s="303"/>
      <c r="FY2" s="303"/>
      <c r="FZ2" s="303"/>
      <c r="GA2" s="303"/>
      <c r="GB2" s="303"/>
      <c r="GC2" s="303"/>
      <c r="GD2" s="303"/>
      <c r="GE2" s="303"/>
      <c r="GF2" s="303"/>
      <c r="GG2" s="303"/>
      <c r="GH2" s="303"/>
      <c r="GI2" s="303"/>
      <c r="GJ2" s="303"/>
      <c r="GK2" s="303"/>
      <c r="GL2" s="303"/>
      <c r="GM2" s="303"/>
      <c r="GN2" s="303"/>
      <c r="GO2" s="303"/>
      <c r="GP2" s="303"/>
      <c r="GQ2" s="303"/>
      <c r="GR2" s="303"/>
      <c r="GS2" s="303"/>
    </row>
    <row r="3" spans="1:201" customFormat="1" ht="19.899999999999999" customHeight="1">
      <c r="A3" s="113"/>
      <c r="B3" s="256" t="s">
        <v>1219</v>
      </c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303"/>
      <c r="AM3" s="303"/>
      <c r="AN3" s="303"/>
      <c r="AO3" s="303"/>
      <c r="AP3" s="303"/>
      <c r="AQ3" s="303"/>
      <c r="AR3" s="303"/>
      <c r="AS3" s="303"/>
      <c r="AT3" s="303"/>
      <c r="AU3" s="303"/>
      <c r="AV3" s="303"/>
      <c r="AW3" s="303"/>
      <c r="AX3" s="303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303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303"/>
      <c r="DH3" s="303"/>
      <c r="DI3" s="303"/>
      <c r="DJ3" s="303"/>
      <c r="DK3" s="303"/>
      <c r="DL3" s="303"/>
      <c r="DM3" s="303"/>
      <c r="DN3" s="303"/>
      <c r="DO3" s="303"/>
      <c r="DP3" s="303"/>
      <c r="DQ3" s="303"/>
      <c r="DR3" s="303"/>
      <c r="DS3" s="303"/>
      <c r="DT3" s="303"/>
      <c r="DU3" s="303"/>
      <c r="DV3" s="303"/>
      <c r="DW3" s="303"/>
      <c r="DX3" s="303"/>
      <c r="DY3" s="303"/>
      <c r="DZ3" s="303"/>
      <c r="EA3" s="303"/>
      <c r="EB3" s="303"/>
      <c r="EC3" s="303"/>
      <c r="ED3" s="303"/>
      <c r="EE3" s="303"/>
      <c r="EF3" s="303"/>
      <c r="EG3" s="303"/>
      <c r="EH3" s="303"/>
      <c r="EI3" s="303"/>
      <c r="EJ3" s="303"/>
      <c r="EK3" s="303"/>
      <c r="EL3" s="303"/>
      <c r="EM3" s="303"/>
      <c r="EN3" s="303"/>
      <c r="EO3" s="303"/>
      <c r="EP3" s="303"/>
      <c r="EQ3" s="303"/>
      <c r="ER3" s="303"/>
      <c r="ES3" s="303"/>
      <c r="ET3" s="303"/>
      <c r="EU3" s="303"/>
      <c r="EV3" s="303"/>
      <c r="EW3" s="303"/>
      <c r="EX3" s="303"/>
      <c r="EY3" s="303"/>
      <c r="EZ3" s="303"/>
      <c r="FA3" s="303"/>
      <c r="FB3" s="303"/>
      <c r="FC3" s="303"/>
      <c r="FD3" s="303"/>
      <c r="FE3" s="303"/>
      <c r="FF3" s="303"/>
      <c r="FG3" s="303"/>
      <c r="FH3" s="303"/>
      <c r="FI3" s="303"/>
      <c r="FJ3" s="303"/>
      <c r="FK3" s="303"/>
      <c r="FL3" s="303"/>
      <c r="FM3" s="303"/>
      <c r="FN3" s="303"/>
      <c r="FO3" s="303"/>
      <c r="FP3" s="303"/>
      <c r="FQ3" s="303"/>
      <c r="FR3" s="303"/>
      <c r="FS3" s="303"/>
      <c r="FT3" s="303"/>
      <c r="FU3" s="303"/>
      <c r="FV3" s="303"/>
      <c r="FW3" s="303"/>
      <c r="FX3" s="303"/>
      <c r="FY3" s="303"/>
      <c r="FZ3" s="303"/>
      <c r="GA3" s="303"/>
      <c r="GB3" s="303"/>
      <c r="GC3" s="303"/>
      <c r="GD3" s="303"/>
      <c r="GE3" s="303"/>
      <c r="GF3" s="303"/>
      <c r="GG3" s="303"/>
      <c r="GH3" s="303"/>
      <c r="GI3" s="303"/>
      <c r="GJ3" s="303"/>
      <c r="GK3" s="303"/>
      <c r="GL3" s="303"/>
      <c r="GM3" s="303"/>
      <c r="GN3" s="303"/>
      <c r="GO3" s="303"/>
      <c r="GP3" s="303"/>
      <c r="GQ3" s="303"/>
      <c r="GR3" s="303"/>
      <c r="GS3" s="303"/>
    </row>
    <row r="4" spans="1:201" customFormat="1" ht="20.100000000000001" customHeight="1">
      <c r="A4" s="114" t="s">
        <v>93</v>
      </c>
      <c r="B4" s="272" t="s">
        <v>96</v>
      </c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  <c r="BS4" s="303"/>
      <c r="BT4" s="303"/>
      <c r="BU4" s="303"/>
      <c r="BV4" s="303"/>
      <c r="BW4" s="303"/>
      <c r="BX4" s="303"/>
      <c r="BY4" s="303"/>
      <c r="BZ4" s="303"/>
      <c r="CA4" s="303"/>
      <c r="CB4" s="303"/>
      <c r="CC4" s="303"/>
      <c r="CD4" s="303"/>
      <c r="CE4" s="303"/>
      <c r="CF4" s="303"/>
      <c r="CG4" s="303"/>
      <c r="CH4" s="303"/>
      <c r="CI4" s="303"/>
      <c r="CJ4" s="303"/>
      <c r="CK4" s="303"/>
      <c r="CL4" s="303"/>
      <c r="CM4" s="303"/>
      <c r="CN4" s="303"/>
      <c r="CO4" s="303"/>
      <c r="CP4" s="303"/>
      <c r="CQ4" s="303"/>
      <c r="CR4" s="303"/>
      <c r="CS4" s="303"/>
      <c r="CT4" s="303"/>
      <c r="CU4" s="303"/>
      <c r="CV4" s="303"/>
      <c r="CW4" s="303"/>
      <c r="CX4" s="303"/>
      <c r="CY4" s="303"/>
      <c r="CZ4" s="303"/>
      <c r="DA4" s="303"/>
      <c r="DB4" s="303"/>
      <c r="DC4" s="303"/>
      <c r="DD4" s="303"/>
      <c r="DE4" s="303"/>
      <c r="DF4" s="303"/>
      <c r="DG4" s="303"/>
      <c r="DH4" s="303"/>
      <c r="DI4" s="303"/>
      <c r="DJ4" s="303"/>
      <c r="DK4" s="303"/>
      <c r="DL4" s="303"/>
      <c r="DM4" s="303"/>
      <c r="DN4" s="303"/>
      <c r="DO4" s="303"/>
      <c r="DP4" s="303"/>
      <c r="DQ4" s="303"/>
      <c r="DR4" s="303"/>
      <c r="DS4" s="303"/>
      <c r="DT4" s="303"/>
      <c r="DU4" s="303"/>
      <c r="DV4" s="303"/>
      <c r="DW4" s="303"/>
      <c r="DX4" s="303"/>
      <c r="DY4" s="303"/>
      <c r="DZ4" s="303"/>
      <c r="EA4" s="303"/>
      <c r="EB4" s="303"/>
      <c r="EC4" s="303"/>
      <c r="ED4" s="303"/>
      <c r="EE4" s="303"/>
      <c r="EF4" s="303"/>
      <c r="EG4" s="303"/>
      <c r="EH4" s="303"/>
      <c r="EI4" s="303"/>
      <c r="EJ4" s="303"/>
      <c r="EK4" s="303"/>
      <c r="EL4" s="303"/>
      <c r="EM4" s="303"/>
      <c r="EN4" s="303"/>
      <c r="EO4" s="303"/>
      <c r="EP4" s="303"/>
      <c r="EQ4" s="303"/>
      <c r="ER4" s="303"/>
      <c r="ES4" s="303"/>
      <c r="ET4" s="303"/>
      <c r="EU4" s="303"/>
      <c r="EV4" s="303"/>
      <c r="EW4" s="303"/>
      <c r="EX4" s="303"/>
      <c r="EY4" s="303"/>
      <c r="EZ4" s="303"/>
      <c r="FA4" s="303"/>
      <c r="FB4" s="303"/>
      <c r="FC4" s="303"/>
      <c r="FD4" s="303"/>
      <c r="FE4" s="303"/>
      <c r="FF4" s="303"/>
      <c r="FG4" s="303"/>
      <c r="FH4" s="303"/>
      <c r="FI4" s="303"/>
      <c r="FJ4" s="303"/>
      <c r="FK4" s="303"/>
      <c r="FL4" s="303"/>
      <c r="FM4" s="303"/>
      <c r="FN4" s="303"/>
      <c r="FO4" s="303"/>
      <c r="FP4" s="303"/>
      <c r="FQ4" s="303"/>
      <c r="FR4" s="303"/>
      <c r="FS4" s="303"/>
      <c r="FT4" s="303"/>
      <c r="FU4" s="303"/>
      <c r="FV4" s="303"/>
      <c r="FW4" s="303"/>
      <c r="FX4" s="303"/>
      <c r="FY4" s="303"/>
      <c r="FZ4" s="303"/>
      <c r="GA4" s="303"/>
      <c r="GB4" s="303"/>
      <c r="GC4" s="303"/>
      <c r="GD4" s="303"/>
      <c r="GE4" s="303"/>
      <c r="GF4" s="303"/>
      <c r="GG4" s="303"/>
      <c r="GH4" s="303"/>
      <c r="GI4" s="303"/>
      <c r="GJ4" s="303"/>
      <c r="GK4" s="303"/>
      <c r="GL4" s="303"/>
      <c r="GM4" s="303"/>
      <c r="GN4" s="303"/>
      <c r="GO4" s="303"/>
      <c r="GP4" s="303"/>
      <c r="GQ4" s="303"/>
      <c r="GR4" s="303"/>
      <c r="GS4" s="303"/>
    </row>
    <row r="5" spans="1:201" customFormat="1" ht="20.100000000000001" customHeight="1">
      <c r="A5" s="416" t="s">
        <v>1357</v>
      </c>
      <c r="B5" s="211">
        <f>SUM(B6:B11)</f>
        <v>1010</v>
      </c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303"/>
      <c r="AQ5" s="303"/>
      <c r="AR5" s="303"/>
      <c r="AS5" s="303"/>
      <c r="AT5" s="303"/>
      <c r="AU5" s="303"/>
      <c r="AV5" s="303"/>
      <c r="AW5" s="303"/>
      <c r="AX5" s="303"/>
      <c r="AY5" s="303"/>
      <c r="AZ5" s="303"/>
      <c r="BA5" s="303"/>
      <c r="BB5" s="303"/>
      <c r="BC5" s="303"/>
      <c r="BD5" s="303"/>
      <c r="BE5" s="303"/>
      <c r="BF5" s="303"/>
      <c r="BG5" s="303"/>
      <c r="BH5" s="303"/>
      <c r="BI5" s="303"/>
      <c r="BJ5" s="303"/>
      <c r="BK5" s="303"/>
      <c r="BL5" s="303"/>
      <c r="BM5" s="303"/>
      <c r="BN5" s="303"/>
      <c r="BO5" s="303"/>
      <c r="BP5" s="303"/>
      <c r="BQ5" s="303"/>
      <c r="BR5" s="303"/>
      <c r="BS5" s="303"/>
      <c r="BT5" s="303"/>
      <c r="BU5" s="303"/>
      <c r="BV5" s="303"/>
      <c r="BW5" s="303"/>
      <c r="BX5" s="303"/>
      <c r="BY5" s="303"/>
      <c r="BZ5" s="303"/>
      <c r="CA5" s="303"/>
      <c r="CB5" s="303"/>
      <c r="CC5" s="303"/>
      <c r="CD5" s="303"/>
      <c r="CE5" s="303"/>
      <c r="CF5" s="303"/>
      <c r="CG5" s="303"/>
      <c r="CH5" s="303"/>
      <c r="CI5" s="303"/>
      <c r="CJ5" s="303"/>
      <c r="CK5" s="303"/>
      <c r="CL5" s="303"/>
      <c r="CM5" s="303"/>
      <c r="CN5" s="303"/>
      <c r="CO5" s="303"/>
      <c r="CP5" s="303"/>
      <c r="CQ5" s="303"/>
      <c r="CR5" s="303"/>
      <c r="CS5" s="303"/>
      <c r="CT5" s="303"/>
      <c r="CU5" s="303"/>
      <c r="CV5" s="303"/>
      <c r="CW5" s="303"/>
      <c r="CX5" s="303"/>
      <c r="CY5" s="303"/>
      <c r="CZ5" s="303"/>
      <c r="DA5" s="303"/>
      <c r="DB5" s="303"/>
      <c r="DC5" s="303"/>
      <c r="DD5" s="303"/>
      <c r="DE5" s="303"/>
      <c r="DF5" s="303"/>
      <c r="DG5" s="303"/>
      <c r="DH5" s="303"/>
      <c r="DI5" s="303"/>
      <c r="DJ5" s="303"/>
      <c r="DK5" s="303"/>
      <c r="DL5" s="303"/>
      <c r="DM5" s="303"/>
      <c r="DN5" s="303"/>
      <c r="DO5" s="303"/>
      <c r="DP5" s="303"/>
      <c r="DQ5" s="303"/>
      <c r="DR5" s="303"/>
      <c r="DS5" s="303"/>
      <c r="DT5" s="303"/>
      <c r="DU5" s="303"/>
      <c r="DV5" s="303"/>
      <c r="DW5" s="303"/>
      <c r="DX5" s="303"/>
      <c r="DY5" s="303"/>
      <c r="DZ5" s="303"/>
      <c r="EA5" s="303"/>
      <c r="EB5" s="303"/>
      <c r="EC5" s="303"/>
      <c r="ED5" s="303"/>
      <c r="EE5" s="303"/>
      <c r="EF5" s="303"/>
      <c r="EG5" s="303"/>
      <c r="EH5" s="303"/>
      <c r="EI5" s="303"/>
      <c r="EJ5" s="303"/>
      <c r="EK5" s="303"/>
      <c r="EL5" s="303"/>
      <c r="EM5" s="303"/>
      <c r="EN5" s="303"/>
      <c r="EO5" s="303"/>
      <c r="EP5" s="303"/>
      <c r="EQ5" s="303"/>
      <c r="ER5" s="303"/>
      <c r="ES5" s="303"/>
      <c r="ET5" s="303"/>
      <c r="EU5" s="303"/>
      <c r="EV5" s="303"/>
      <c r="EW5" s="303"/>
      <c r="EX5" s="303"/>
      <c r="EY5" s="303"/>
      <c r="EZ5" s="303"/>
      <c r="FA5" s="303"/>
      <c r="FB5" s="303"/>
      <c r="FC5" s="303"/>
      <c r="FD5" s="303"/>
      <c r="FE5" s="303"/>
      <c r="FF5" s="303"/>
      <c r="FG5" s="303"/>
      <c r="FH5" s="303"/>
      <c r="FI5" s="303"/>
      <c r="FJ5" s="303"/>
      <c r="FK5" s="303"/>
      <c r="FL5" s="303"/>
      <c r="FM5" s="303"/>
      <c r="FN5" s="303"/>
      <c r="FO5" s="303"/>
      <c r="FP5" s="303"/>
      <c r="FQ5" s="303"/>
      <c r="FR5" s="303"/>
      <c r="FS5" s="303"/>
      <c r="FT5" s="303"/>
      <c r="FU5" s="303"/>
      <c r="FV5" s="303"/>
      <c r="FW5" s="303"/>
      <c r="FX5" s="303"/>
      <c r="FY5" s="303"/>
      <c r="FZ5" s="303"/>
      <c r="GA5" s="303"/>
      <c r="GB5" s="303"/>
      <c r="GC5" s="303"/>
      <c r="GD5" s="303"/>
      <c r="GE5" s="303"/>
      <c r="GF5" s="303"/>
      <c r="GG5" s="303"/>
      <c r="GH5" s="303"/>
      <c r="GI5" s="303"/>
      <c r="GJ5" s="303"/>
      <c r="GK5" s="303"/>
      <c r="GL5" s="303"/>
      <c r="GM5" s="303"/>
      <c r="GN5" s="303"/>
      <c r="GO5" s="303"/>
      <c r="GP5" s="303"/>
      <c r="GQ5" s="303"/>
      <c r="GR5" s="303"/>
      <c r="GS5" s="303"/>
    </row>
    <row r="6" spans="1:201" customFormat="1" ht="20.100000000000001" customHeight="1">
      <c r="A6" s="417" t="s">
        <v>1358</v>
      </c>
      <c r="B6" s="215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303"/>
      <c r="AQ6" s="303"/>
      <c r="AR6" s="303"/>
      <c r="AS6" s="303"/>
      <c r="AT6" s="303"/>
      <c r="AU6" s="303"/>
      <c r="AV6" s="303"/>
      <c r="AW6" s="303"/>
      <c r="AX6" s="303"/>
      <c r="AY6" s="303"/>
      <c r="AZ6" s="303"/>
      <c r="BA6" s="303"/>
      <c r="BB6" s="303"/>
      <c r="BC6" s="303"/>
      <c r="BD6" s="303"/>
      <c r="BE6" s="303"/>
      <c r="BF6" s="303"/>
      <c r="BG6" s="303"/>
      <c r="BH6" s="303"/>
      <c r="BI6" s="303"/>
      <c r="BJ6" s="303"/>
      <c r="BK6" s="303"/>
      <c r="BL6" s="303"/>
      <c r="BM6" s="303"/>
      <c r="BN6" s="303"/>
      <c r="BO6" s="303"/>
      <c r="BP6" s="303"/>
      <c r="BQ6" s="303"/>
      <c r="BR6" s="303"/>
      <c r="BS6" s="303"/>
      <c r="BT6" s="303"/>
      <c r="BU6" s="303"/>
      <c r="BV6" s="303"/>
      <c r="BW6" s="303"/>
      <c r="BX6" s="303"/>
      <c r="BY6" s="303"/>
      <c r="BZ6" s="303"/>
      <c r="CA6" s="303"/>
      <c r="CB6" s="303"/>
      <c r="CC6" s="303"/>
      <c r="CD6" s="303"/>
      <c r="CE6" s="303"/>
      <c r="CF6" s="303"/>
      <c r="CG6" s="303"/>
      <c r="CH6" s="303"/>
      <c r="CI6" s="303"/>
      <c r="CJ6" s="303"/>
      <c r="CK6" s="303"/>
      <c r="CL6" s="303"/>
      <c r="CM6" s="303"/>
      <c r="CN6" s="303"/>
      <c r="CO6" s="303"/>
      <c r="CP6" s="303"/>
      <c r="CQ6" s="303"/>
      <c r="CR6" s="303"/>
      <c r="CS6" s="303"/>
      <c r="CT6" s="303"/>
      <c r="CU6" s="303"/>
      <c r="CV6" s="303"/>
      <c r="CW6" s="303"/>
      <c r="CX6" s="303"/>
      <c r="CY6" s="303"/>
      <c r="CZ6" s="303"/>
      <c r="DA6" s="303"/>
      <c r="DB6" s="303"/>
      <c r="DC6" s="303"/>
      <c r="DD6" s="303"/>
      <c r="DE6" s="303"/>
      <c r="DF6" s="303"/>
      <c r="DG6" s="303"/>
      <c r="DH6" s="303"/>
      <c r="DI6" s="303"/>
      <c r="DJ6" s="303"/>
      <c r="DK6" s="303"/>
      <c r="DL6" s="303"/>
      <c r="DM6" s="303"/>
      <c r="DN6" s="303"/>
      <c r="DO6" s="303"/>
      <c r="DP6" s="303"/>
      <c r="DQ6" s="303"/>
      <c r="DR6" s="303"/>
      <c r="DS6" s="303"/>
      <c r="DT6" s="303"/>
      <c r="DU6" s="303"/>
      <c r="DV6" s="303"/>
      <c r="DW6" s="303"/>
      <c r="DX6" s="303"/>
      <c r="DY6" s="303"/>
      <c r="DZ6" s="303"/>
      <c r="EA6" s="303"/>
      <c r="EB6" s="303"/>
      <c r="EC6" s="303"/>
      <c r="ED6" s="303"/>
      <c r="EE6" s="303"/>
      <c r="EF6" s="303"/>
      <c r="EG6" s="303"/>
      <c r="EH6" s="303"/>
      <c r="EI6" s="303"/>
      <c r="EJ6" s="303"/>
      <c r="EK6" s="303"/>
      <c r="EL6" s="303"/>
      <c r="EM6" s="303"/>
      <c r="EN6" s="303"/>
      <c r="EO6" s="303"/>
      <c r="EP6" s="303"/>
      <c r="EQ6" s="303"/>
      <c r="ER6" s="303"/>
      <c r="ES6" s="303"/>
      <c r="ET6" s="303"/>
      <c r="EU6" s="303"/>
      <c r="EV6" s="303"/>
      <c r="EW6" s="303"/>
      <c r="EX6" s="303"/>
      <c r="EY6" s="303"/>
      <c r="EZ6" s="303"/>
      <c r="FA6" s="303"/>
      <c r="FB6" s="303"/>
      <c r="FC6" s="303"/>
      <c r="FD6" s="303"/>
      <c r="FE6" s="303"/>
      <c r="FF6" s="303"/>
      <c r="FG6" s="303"/>
      <c r="FH6" s="303"/>
      <c r="FI6" s="303"/>
      <c r="FJ6" s="303"/>
      <c r="FK6" s="303"/>
      <c r="FL6" s="303"/>
      <c r="FM6" s="303"/>
      <c r="FN6" s="303"/>
      <c r="FO6" s="303"/>
      <c r="FP6" s="303"/>
      <c r="FQ6" s="303"/>
      <c r="FR6" s="303"/>
      <c r="FS6" s="303"/>
      <c r="FT6" s="303"/>
      <c r="FU6" s="303"/>
      <c r="FV6" s="303"/>
      <c r="FW6" s="303"/>
      <c r="FX6" s="303"/>
      <c r="FY6" s="303"/>
      <c r="FZ6" s="303"/>
      <c r="GA6" s="303"/>
      <c r="GB6" s="303"/>
      <c r="GC6" s="303"/>
      <c r="GD6" s="303"/>
      <c r="GE6" s="303"/>
      <c r="GF6" s="303"/>
      <c r="GG6" s="303"/>
      <c r="GH6" s="303"/>
      <c r="GI6" s="303"/>
      <c r="GJ6" s="303"/>
      <c r="GK6" s="303"/>
      <c r="GL6" s="303"/>
      <c r="GM6" s="303"/>
      <c r="GN6" s="303"/>
      <c r="GO6" s="303"/>
      <c r="GP6" s="303"/>
      <c r="GQ6" s="303"/>
      <c r="GR6" s="303"/>
      <c r="GS6" s="303"/>
    </row>
    <row r="7" spans="1:201" customFormat="1" ht="20.100000000000001" customHeight="1">
      <c r="A7" s="417" t="s">
        <v>1359</v>
      </c>
      <c r="B7" s="215"/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303"/>
      <c r="W7" s="303"/>
      <c r="X7" s="303"/>
      <c r="Y7" s="303"/>
      <c r="Z7" s="303"/>
      <c r="AA7" s="303"/>
      <c r="AB7" s="303"/>
      <c r="AC7" s="303"/>
      <c r="AD7" s="303"/>
      <c r="AE7" s="303"/>
      <c r="AF7" s="303"/>
      <c r="AG7" s="303"/>
      <c r="AH7" s="303"/>
      <c r="AI7" s="303"/>
      <c r="AJ7" s="303"/>
      <c r="AK7" s="303"/>
      <c r="AL7" s="303"/>
      <c r="AM7" s="303"/>
      <c r="AN7" s="303"/>
      <c r="AO7" s="303"/>
      <c r="AP7" s="303"/>
      <c r="AQ7" s="303"/>
      <c r="AR7" s="303"/>
      <c r="AS7" s="303"/>
      <c r="AT7" s="303"/>
      <c r="AU7" s="303"/>
      <c r="AV7" s="303"/>
      <c r="AW7" s="303"/>
      <c r="AX7" s="303"/>
      <c r="AY7" s="303"/>
      <c r="AZ7" s="303"/>
      <c r="BA7" s="303"/>
      <c r="BB7" s="303"/>
      <c r="BC7" s="303"/>
      <c r="BD7" s="303"/>
      <c r="BE7" s="303"/>
      <c r="BF7" s="303"/>
      <c r="BG7" s="303"/>
      <c r="BH7" s="303"/>
      <c r="BI7" s="303"/>
      <c r="BJ7" s="303"/>
      <c r="BK7" s="303"/>
      <c r="BL7" s="303"/>
      <c r="BM7" s="303"/>
      <c r="BN7" s="303"/>
      <c r="BO7" s="303"/>
      <c r="BP7" s="303"/>
      <c r="BQ7" s="303"/>
      <c r="BR7" s="303"/>
      <c r="BS7" s="303"/>
      <c r="BT7" s="303"/>
      <c r="BU7" s="303"/>
      <c r="BV7" s="303"/>
      <c r="BW7" s="303"/>
      <c r="BX7" s="303"/>
      <c r="BY7" s="303"/>
      <c r="BZ7" s="303"/>
      <c r="CA7" s="303"/>
      <c r="CB7" s="303"/>
      <c r="CC7" s="303"/>
      <c r="CD7" s="303"/>
      <c r="CE7" s="303"/>
      <c r="CF7" s="303"/>
      <c r="CG7" s="303"/>
      <c r="CH7" s="303"/>
      <c r="CI7" s="303"/>
      <c r="CJ7" s="303"/>
      <c r="CK7" s="303"/>
      <c r="CL7" s="303"/>
      <c r="CM7" s="303"/>
      <c r="CN7" s="303"/>
      <c r="CO7" s="303"/>
      <c r="CP7" s="303"/>
      <c r="CQ7" s="303"/>
      <c r="CR7" s="303"/>
      <c r="CS7" s="303"/>
      <c r="CT7" s="303"/>
      <c r="CU7" s="303"/>
      <c r="CV7" s="303"/>
      <c r="CW7" s="303"/>
      <c r="CX7" s="303"/>
      <c r="CY7" s="303"/>
      <c r="CZ7" s="303"/>
      <c r="DA7" s="303"/>
      <c r="DB7" s="303"/>
      <c r="DC7" s="303"/>
      <c r="DD7" s="303"/>
      <c r="DE7" s="303"/>
      <c r="DF7" s="303"/>
      <c r="DG7" s="303"/>
      <c r="DH7" s="303"/>
      <c r="DI7" s="303"/>
      <c r="DJ7" s="303"/>
      <c r="DK7" s="303"/>
      <c r="DL7" s="303"/>
      <c r="DM7" s="303"/>
      <c r="DN7" s="303"/>
      <c r="DO7" s="303"/>
      <c r="DP7" s="303"/>
      <c r="DQ7" s="303"/>
      <c r="DR7" s="303"/>
      <c r="DS7" s="303"/>
      <c r="DT7" s="303"/>
      <c r="DU7" s="303"/>
      <c r="DV7" s="303"/>
      <c r="DW7" s="303"/>
      <c r="DX7" s="303"/>
      <c r="DY7" s="303"/>
      <c r="DZ7" s="303"/>
      <c r="EA7" s="303"/>
      <c r="EB7" s="303"/>
      <c r="EC7" s="303"/>
      <c r="ED7" s="303"/>
      <c r="EE7" s="303"/>
      <c r="EF7" s="303"/>
      <c r="EG7" s="303"/>
      <c r="EH7" s="303"/>
      <c r="EI7" s="303"/>
      <c r="EJ7" s="303"/>
      <c r="EK7" s="303"/>
      <c r="EL7" s="303"/>
      <c r="EM7" s="303"/>
      <c r="EN7" s="303"/>
      <c r="EO7" s="303"/>
      <c r="EP7" s="303"/>
      <c r="EQ7" s="303"/>
      <c r="ER7" s="303"/>
      <c r="ES7" s="303"/>
      <c r="ET7" s="303"/>
      <c r="EU7" s="303"/>
      <c r="EV7" s="303"/>
      <c r="EW7" s="303"/>
      <c r="EX7" s="303"/>
      <c r="EY7" s="303"/>
      <c r="EZ7" s="303"/>
      <c r="FA7" s="303"/>
      <c r="FB7" s="303"/>
      <c r="FC7" s="303"/>
      <c r="FD7" s="303"/>
      <c r="FE7" s="303"/>
      <c r="FF7" s="303"/>
      <c r="FG7" s="303"/>
      <c r="FH7" s="303"/>
      <c r="FI7" s="303"/>
      <c r="FJ7" s="303"/>
      <c r="FK7" s="303"/>
      <c r="FL7" s="303"/>
      <c r="FM7" s="303"/>
      <c r="FN7" s="303"/>
      <c r="FO7" s="303"/>
      <c r="FP7" s="303"/>
      <c r="FQ7" s="303"/>
      <c r="FR7" s="303"/>
      <c r="FS7" s="303"/>
      <c r="FT7" s="303"/>
      <c r="FU7" s="303"/>
      <c r="FV7" s="303"/>
      <c r="FW7" s="303"/>
      <c r="FX7" s="303"/>
      <c r="FY7" s="303"/>
      <c r="FZ7" s="303"/>
      <c r="GA7" s="303"/>
      <c r="GB7" s="303"/>
      <c r="GC7" s="303"/>
      <c r="GD7" s="303"/>
      <c r="GE7" s="303"/>
      <c r="GF7" s="303"/>
      <c r="GG7" s="303"/>
      <c r="GH7" s="303"/>
      <c r="GI7" s="303"/>
      <c r="GJ7" s="303"/>
      <c r="GK7" s="303"/>
      <c r="GL7" s="303"/>
      <c r="GM7" s="303"/>
      <c r="GN7" s="303"/>
      <c r="GO7" s="303"/>
      <c r="GP7" s="303"/>
      <c r="GQ7" s="303"/>
      <c r="GR7" s="303"/>
      <c r="GS7" s="303"/>
    </row>
    <row r="8" spans="1:201" customFormat="1" ht="20.100000000000001" customHeight="1">
      <c r="A8" s="417" t="s">
        <v>1360</v>
      </c>
      <c r="B8" s="215">
        <v>227</v>
      </c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3"/>
      <c r="X8" s="303"/>
      <c r="Y8" s="303"/>
      <c r="Z8" s="303"/>
      <c r="AA8" s="303"/>
      <c r="AB8" s="303"/>
      <c r="AC8" s="303"/>
      <c r="AD8" s="303"/>
      <c r="AE8" s="303"/>
      <c r="AF8" s="303"/>
      <c r="AG8" s="303"/>
      <c r="AH8" s="303"/>
      <c r="AI8" s="303"/>
      <c r="AJ8" s="303"/>
      <c r="AK8" s="303"/>
      <c r="AL8" s="303"/>
      <c r="AM8" s="303"/>
      <c r="AN8" s="303"/>
      <c r="AO8" s="303"/>
      <c r="AP8" s="303"/>
      <c r="AQ8" s="303"/>
      <c r="AR8" s="303"/>
      <c r="AS8" s="303"/>
      <c r="AT8" s="303"/>
      <c r="AU8" s="303"/>
      <c r="AV8" s="303"/>
      <c r="AW8" s="303"/>
      <c r="AX8" s="303"/>
      <c r="AY8" s="303"/>
      <c r="AZ8" s="303"/>
      <c r="BA8" s="303"/>
      <c r="BB8" s="303"/>
      <c r="BC8" s="303"/>
      <c r="BD8" s="303"/>
      <c r="BE8" s="303"/>
      <c r="BF8" s="303"/>
      <c r="BG8" s="303"/>
      <c r="BH8" s="303"/>
      <c r="BI8" s="303"/>
      <c r="BJ8" s="303"/>
      <c r="BK8" s="303"/>
      <c r="BL8" s="303"/>
      <c r="BM8" s="303"/>
      <c r="BN8" s="303"/>
      <c r="BO8" s="303"/>
      <c r="BP8" s="303"/>
      <c r="BQ8" s="303"/>
      <c r="BR8" s="303"/>
      <c r="BS8" s="303"/>
      <c r="BT8" s="303"/>
      <c r="BU8" s="303"/>
      <c r="BV8" s="303"/>
      <c r="BW8" s="303"/>
      <c r="BX8" s="303"/>
      <c r="BY8" s="303"/>
      <c r="BZ8" s="303"/>
      <c r="CA8" s="303"/>
      <c r="CB8" s="303"/>
      <c r="CC8" s="303"/>
      <c r="CD8" s="303"/>
      <c r="CE8" s="303"/>
      <c r="CF8" s="303"/>
      <c r="CG8" s="303"/>
      <c r="CH8" s="303"/>
      <c r="CI8" s="303"/>
      <c r="CJ8" s="303"/>
      <c r="CK8" s="303"/>
      <c r="CL8" s="303"/>
      <c r="CM8" s="303"/>
      <c r="CN8" s="303"/>
      <c r="CO8" s="303"/>
      <c r="CP8" s="303"/>
      <c r="CQ8" s="303"/>
      <c r="CR8" s="303"/>
      <c r="CS8" s="303"/>
      <c r="CT8" s="303"/>
      <c r="CU8" s="303"/>
      <c r="CV8" s="303"/>
      <c r="CW8" s="303"/>
      <c r="CX8" s="303"/>
      <c r="CY8" s="303"/>
      <c r="CZ8" s="303"/>
      <c r="DA8" s="303"/>
      <c r="DB8" s="303"/>
      <c r="DC8" s="303"/>
      <c r="DD8" s="303"/>
      <c r="DE8" s="303"/>
      <c r="DF8" s="303"/>
      <c r="DG8" s="303"/>
      <c r="DH8" s="303"/>
      <c r="DI8" s="303"/>
      <c r="DJ8" s="303"/>
      <c r="DK8" s="303"/>
      <c r="DL8" s="303"/>
      <c r="DM8" s="303"/>
      <c r="DN8" s="303"/>
      <c r="DO8" s="303"/>
      <c r="DP8" s="303"/>
      <c r="DQ8" s="303"/>
      <c r="DR8" s="303"/>
      <c r="DS8" s="303"/>
      <c r="DT8" s="303"/>
      <c r="DU8" s="303"/>
      <c r="DV8" s="303"/>
      <c r="DW8" s="303"/>
      <c r="DX8" s="303"/>
      <c r="DY8" s="303"/>
      <c r="DZ8" s="303"/>
      <c r="EA8" s="303"/>
      <c r="EB8" s="303"/>
      <c r="EC8" s="303"/>
      <c r="ED8" s="303"/>
      <c r="EE8" s="303"/>
      <c r="EF8" s="303"/>
      <c r="EG8" s="303"/>
      <c r="EH8" s="303"/>
      <c r="EI8" s="303"/>
      <c r="EJ8" s="303"/>
      <c r="EK8" s="303"/>
      <c r="EL8" s="303"/>
      <c r="EM8" s="303"/>
      <c r="EN8" s="303"/>
      <c r="EO8" s="303"/>
      <c r="EP8" s="303"/>
      <c r="EQ8" s="303"/>
      <c r="ER8" s="303"/>
      <c r="ES8" s="303"/>
      <c r="ET8" s="303"/>
      <c r="EU8" s="303"/>
      <c r="EV8" s="303"/>
      <c r="EW8" s="303"/>
      <c r="EX8" s="303"/>
      <c r="EY8" s="303"/>
      <c r="EZ8" s="303"/>
      <c r="FA8" s="303"/>
      <c r="FB8" s="303"/>
      <c r="FC8" s="303"/>
      <c r="FD8" s="303"/>
      <c r="FE8" s="303"/>
      <c r="FF8" s="303"/>
      <c r="FG8" s="303"/>
      <c r="FH8" s="303"/>
      <c r="FI8" s="303"/>
      <c r="FJ8" s="303"/>
      <c r="FK8" s="303"/>
      <c r="FL8" s="303"/>
      <c r="FM8" s="303"/>
      <c r="FN8" s="303"/>
      <c r="FO8" s="303"/>
      <c r="FP8" s="303"/>
      <c r="FQ8" s="303"/>
      <c r="FR8" s="303"/>
      <c r="FS8" s="303"/>
      <c r="FT8" s="303"/>
      <c r="FU8" s="303"/>
      <c r="FV8" s="303"/>
      <c r="FW8" s="303"/>
      <c r="FX8" s="303"/>
      <c r="FY8" s="303"/>
      <c r="FZ8" s="303"/>
      <c r="GA8" s="303"/>
      <c r="GB8" s="303"/>
      <c r="GC8" s="303"/>
      <c r="GD8" s="303"/>
      <c r="GE8" s="303"/>
      <c r="GF8" s="303"/>
      <c r="GG8" s="303"/>
      <c r="GH8" s="303"/>
      <c r="GI8" s="303"/>
      <c r="GJ8" s="303"/>
      <c r="GK8" s="303"/>
      <c r="GL8" s="303"/>
      <c r="GM8" s="303"/>
      <c r="GN8" s="303"/>
      <c r="GO8" s="303"/>
      <c r="GP8" s="303"/>
      <c r="GQ8" s="303"/>
      <c r="GR8" s="303"/>
      <c r="GS8" s="303"/>
    </row>
    <row r="9" spans="1:201" customFormat="1" ht="20.100000000000001" customHeight="1">
      <c r="A9" s="417" t="s">
        <v>1361</v>
      </c>
      <c r="B9" s="215"/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303"/>
      <c r="Z9" s="303"/>
      <c r="AA9" s="303"/>
      <c r="AB9" s="303"/>
      <c r="AC9" s="303"/>
      <c r="AD9" s="303"/>
      <c r="AE9" s="303"/>
      <c r="AF9" s="303"/>
      <c r="AG9" s="303"/>
      <c r="AH9" s="303"/>
      <c r="AI9" s="303"/>
      <c r="AJ9" s="303"/>
      <c r="AK9" s="303"/>
      <c r="AL9" s="303"/>
      <c r="AM9" s="303"/>
      <c r="AN9" s="303"/>
      <c r="AO9" s="303"/>
      <c r="AP9" s="303"/>
      <c r="AQ9" s="303"/>
      <c r="AR9" s="303"/>
      <c r="AS9" s="303"/>
      <c r="AT9" s="303"/>
      <c r="AU9" s="303"/>
      <c r="AV9" s="303"/>
      <c r="AW9" s="303"/>
      <c r="AX9" s="303"/>
      <c r="AY9" s="303"/>
      <c r="AZ9" s="303"/>
      <c r="BA9" s="303"/>
      <c r="BB9" s="303"/>
      <c r="BC9" s="303"/>
      <c r="BD9" s="303"/>
      <c r="BE9" s="303"/>
      <c r="BF9" s="303"/>
      <c r="BG9" s="303"/>
      <c r="BH9" s="303"/>
      <c r="BI9" s="303"/>
      <c r="BJ9" s="303"/>
      <c r="BK9" s="303"/>
      <c r="BL9" s="303"/>
      <c r="BM9" s="303"/>
      <c r="BN9" s="303"/>
      <c r="BO9" s="303"/>
      <c r="BP9" s="303"/>
      <c r="BQ9" s="303"/>
      <c r="BR9" s="303"/>
      <c r="BS9" s="303"/>
      <c r="BT9" s="303"/>
      <c r="BU9" s="303"/>
      <c r="BV9" s="303"/>
      <c r="BW9" s="303"/>
      <c r="BX9" s="303"/>
      <c r="BY9" s="303"/>
      <c r="BZ9" s="303"/>
      <c r="CA9" s="303"/>
      <c r="CB9" s="303"/>
      <c r="CC9" s="303"/>
      <c r="CD9" s="303"/>
      <c r="CE9" s="303"/>
      <c r="CF9" s="303"/>
      <c r="CG9" s="303"/>
      <c r="CH9" s="303"/>
      <c r="CI9" s="303"/>
      <c r="CJ9" s="303"/>
      <c r="CK9" s="303"/>
      <c r="CL9" s="303"/>
      <c r="CM9" s="303"/>
      <c r="CN9" s="303"/>
      <c r="CO9" s="303"/>
      <c r="CP9" s="303"/>
      <c r="CQ9" s="303"/>
      <c r="CR9" s="303"/>
      <c r="CS9" s="303"/>
      <c r="CT9" s="303"/>
      <c r="CU9" s="303"/>
      <c r="CV9" s="303"/>
      <c r="CW9" s="303"/>
      <c r="CX9" s="303"/>
      <c r="CY9" s="303"/>
      <c r="CZ9" s="303"/>
      <c r="DA9" s="303"/>
      <c r="DB9" s="303"/>
      <c r="DC9" s="303"/>
      <c r="DD9" s="303"/>
      <c r="DE9" s="303"/>
      <c r="DF9" s="303"/>
      <c r="DG9" s="303"/>
      <c r="DH9" s="303"/>
      <c r="DI9" s="303"/>
      <c r="DJ9" s="303"/>
      <c r="DK9" s="303"/>
      <c r="DL9" s="303"/>
      <c r="DM9" s="303"/>
      <c r="DN9" s="303"/>
      <c r="DO9" s="303"/>
      <c r="DP9" s="303"/>
      <c r="DQ9" s="303"/>
      <c r="DR9" s="303"/>
      <c r="DS9" s="303"/>
      <c r="DT9" s="303"/>
      <c r="DU9" s="303"/>
      <c r="DV9" s="303"/>
      <c r="DW9" s="303"/>
      <c r="DX9" s="303"/>
      <c r="DY9" s="303"/>
      <c r="DZ9" s="303"/>
      <c r="EA9" s="303"/>
      <c r="EB9" s="303"/>
      <c r="EC9" s="303"/>
      <c r="ED9" s="303"/>
      <c r="EE9" s="303"/>
      <c r="EF9" s="303"/>
      <c r="EG9" s="303"/>
      <c r="EH9" s="303"/>
      <c r="EI9" s="303"/>
      <c r="EJ9" s="303"/>
      <c r="EK9" s="303"/>
      <c r="EL9" s="303"/>
      <c r="EM9" s="303"/>
      <c r="EN9" s="303"/>
      <c r="EO9" s="303"/>
      <c r="EP9" s="303"/>
      <c r="EQ9" s="303"/>
      <c r="ER9" s="303"/>
      <c r="ES9" s="303"/>
      <c r="ET9" s="303"/>
      <c r="EU9" s="303"/>
      <c r="EV9" s="303"/>
      <c r="EW9" s="303"/>
      <c r="EX9" s="303"/>
      <c r="EY9" s="303"/>
      <c r="EZ9" s="303"/>
      <c r="FA9" s="303"/>
      <c r="FB9" s="303"/>
      <c r="FC9" s="303"/>
      <c r="FD9" s="303"/>
      <c r="FE9" s="303"/>
      <c r="FF9" s="303"/>
      <c r="FG9" s="303"/>
      <c r="FH9" s="303"/>
      <c r="FI9" s="303"/>
      <c r="FJ9" s="303"/>
      <c r="FK9" s="303"/>
      <c r="FL9" s="303"/>
      <c r="FM9" s="303"/>
      <c r="FN9" s="303"/>
      <c r="FO9" s="303"/>
      <c r="FP9" s="303"/>
      <c r="FQ9" s="303"/>
      <c r="FR9" s="303"/>
      <c r="FS9" s="303"/>
      <c r="FT9" s="303"/>
      <c r="FU9" s="303"/>
      <c r="FV9" s="303"/>
      <c r="FW9" s="303"/>
      <c r="FX9" s="303"/>
      <c r="FY9" s="303"/>
      <c r="FZ9" s="303"/>
      <c r="GA9" s="303"/>
      <c r="GB9" s="303"/>
      <c r="GC9" s="303"/>
      <c r="GD9" s="303"/>
      <c r="GE9" s="303"/>
      <c r="GF9" s="303"/>
      <c r="GG9" s="303"/>
      <c r="GH9" s="303"/>
      <c r="GI9" s="303"/>
      <c r="GJ9" s="303"/>
      <c r="GK9" s="303"/>
      <c r="GL9" s="303"/>
      <c r="GM9" s="303"/>
      <c r="GN9" s="303"/>
      <c r="GO9" s="303"/>
      <c r="GP9" s="303"/>
      <c r="GQ9" s="303"/>
      <c r="GR9" s="303"/>
      <c r="GS9" s="303"/>
    </row>
    <row r="10" spans="1:201" customFormat="1" ht="20.100000000000001" customHeight="1">
      <c r="A10" s="417" t="s">
        <v>1362</v>
      </c>
      <c r="B10" s="215">
        <v>791</v>
      </c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3"/>
      <c r="AN10" s="303"/>
      <c r="AO10" s="303"/>
      <c r="AP10" s="303"/>
      <c r="AQ10" s="303"/>
      <c r="AR10" s="303"/>
      <c r="AS10" s="303"/>
      <c r="AT10" s="303"/>
      <c r="AU10" s="303"/>
      <c r="AV10" s="303"/>
      <c r="AW10" s="303"/>
      <c r="AX10" s="303"/>
      <c r="AY10" s="303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  <c r="BS10" s="303"/>
      <c r="BT10" s="303"/>
      <c r="BU10" s="303"/>
      <c r="BV10" s="303"/>
      <c r="BW10" s="303"/>
      <c r="BX10" s="303"/>
      <c r="BY10" s="303"/>
      <c r="BZ10" s="303"/>
      <c r="CA10" s="303"/>
      <c r="CB10" s="303"/>
      <c r="CC10" s="303"/>
      <c r="CD10" s="303"/>
      <c r="CE10" s="303"/>
      <c r="CF10" s="303"/>
      <c r="CG10" s="303"/>
      <c r="CH10" s="303"/>
      <c r="CI10" s="303"/>
      <c r="CJ10" s="303"/>
      <c r="CK10" s="303"/>
      <c r="CL10" s="303"/>
      <c r="CM10" s="303"/>
      <c r="CN10" s="303"/>
      <c r="CO10" s="303"/>
      <c r="CP10" s="303"/>
      <c r="CQ10" s="303"/>
      <c r="CR10" s="303"/>
      <c r="CS10" s="303"/>
      <c r="CT10" s="303"/>
      <c r="CU10" s="303"/>
      <c r="CV10" s="303"/>
      <c r="CW10" s="303"/>
      <c r="CX10" s="303"/>
      <c r="CY10" s="303"/>
      <c r="CZ10" s="303"/>
      <c r="DA10" s="303"/>
      <c r="DB10" s="303"/>
      <c r="DC10" s="303"/>
      <c r="DD10" s="303"/>
      <c r="DE10" s="303"/>
      <c r="DF10" s="303"/>
      <c r="DG10" s="303"/>
      <c r="DH10" s="303"/>
      <c r="DI10" s="303"/>
      <c r="DJ10" s="303"/>
      <c r="DK10" s="303"/>
      <c r="DL10" s="303"/>
      <c r="DM10" s="303"/>
      <c r="DN10" s="303"/>
      <c r="DO10" s="303"/>
      <c r="DP10" s="303"/>
      <c r="DQ10" s="303"/>
      <c r="DR10" s="303"/>
      <c r="DS10" s="303"/>
      <c r="DT10" s="303"/>
      <c r="DU10" s="303"/>
      <c r="DV10" s="303"/>
      <c r="DW10" s="303"/>
      <c r="DX10" s="303"/>
      <c r="DY10" s="303"/>
      <c r="DZ10" s="303"/>
      <c r="EA10" s="303"/>
      <c r="EB10" s="303"/>
      <c r="EC10" s="303"/>
      <c r="ED10" s="303"/>
      <c r="EE10" s="303"/>
      <c r="EF10" s="303"/>
      <c r="EG10" s="303"/>
      <c r="EH10" s="303"/>
      <c r="EI10" s="303"/>
      <c r="EJ10" s="303"/>
      <c r="EK10" s="303"/>
      <c r="EL10" s="303"/>
      <c r="EM10" s="303"/>
      <c r="EN10" s="303"/>
      <c r="EO10" s="303"/>
      <c r="EP10" s="303"/>
      <c r="EQ10" s="303"/>
      <c r="ER10" s="303"/>
      <c r="ES10" s="303"/>
      <c r="ET10" s="303"/>
      <c r="EU10" s="303"/>
      <c r="EV10" s="303"/>
      <c r="EW10" s="303"/>
      <c r="EX10" s="303"/>
      <c r="EY10" s="303"/>
      <c r="EZ10" s="303"/>
      <c r="FA10" s="303"/>
      <c r="FB10" s="303"/>
      <c r="FC10" s="303"/>
      <c r="FD10" s="303"/>
      <c r="FE10" s="303"/>
      <c r="FF10" s="303"/>
      <c r="FG10" s="303"/>
      <c r="FH10" s="303"/>
      <c r="FI10" s="303"/>
      <c r="FJ10" s="303"/>
      <c r="FK10" s="303"/>
      <c r="FL10" s="303"/>
      <c r="FM10" s="303"/>
      <c r="FN10" s="303"/>
      <c r="FO10" s="303"/>
      <c r="FP10" s="303"/>
      <c r="FQ10" s="303"/>
      <c r="FR10" s="303"/>
      <c r="FS10" s="303"/>
      <c r="FT10" s="303"/>
      <c r="FU10" s="303"/>
      <c r="FV10" s="303"/>
      <c r="FW10" s="303"/>
      <c r="FX10" s="303"/>
      <c r="FY10" s="303"/>
      <c r="FZ10" s="303"/>
      <c r="GA10" s="303"/>
      <c r="GB10" s="303"/>
      <c r="GC10" s="303"/>
      <c r="GD10" s="303"/>
      <c r="GE10" s="303"/>
      <c r="GF10" s="303"/>
      <c r="GG10" s="303"/>
      <c r="GH10" s="303"/>
      <c r="GI10" s="303"/>
      <c r="GJ10" s="303"/>
      <c r="GK10" s="303"/>
      <c r="GL10" s="303"/>
      <c r="GM10" s="303"/>
      <c r="GN10" s="303"/>
      <c r="GO10" s="303"/>
      <c r="GP10" s="303"/>
      <c r="GQ10" s="303"/>
      <c r="GR10" s="303"/>
      <c r="GS10" s="303"/>
    </row>
    <row r="11" spans="1:201" customFormat="1" ht="20.100000000000001" customHeight="1">
      <c r="A11" s="417" t="s">
        <v>1363</v>
      </c>
      <c r="B11" s="215">
        <v>-8</v>
      </c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  <c r="AJ11" s="303"/>
      <c r="AK11" s="303"/>
      <c r="AL11" s="303"/>
      <c r="AM11" s="303"/>
      <c r="AN11" s="303"/>
      <c r="AO11" s="303"/>
      <c r="AP11" s="303"/>
      <c r="AQ11" s="303"/>
      <c r="AR11" s="303"/>
      <c r="AS11" s="303"/>
      <c r="AT11" s="303"/>
      <c r="AU11" s="303"/>
      <c r="AV11" s="303"/>
      <c r="AW11" s="303"/>
      <c r="AX11" s="303"/>
      <c r="AY11" s="303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  <c r="BS11" s="303"/>
      <c r="BT11" s="303"/>
      <c r="BU11" s="303"/>
      <c r="BV11" s="303"/>
      <c r="BW11" s="303"/>
      <c r="BX11" s="303"/>
      <c r="BY11" s="303"/>
      <c r="BZ11" s="303"/>
      <c r="CA11" s="303"/>
      <c r="CB11" s="303"/>
      <c r="CC11" s="303"/>
      <c r="CD11" s="303"/>
      <c r="CE11" s="303"/>
      <c r="CF11" s="303"/>
      <c r="CG11" s="303"/>
      <c r="CH11" s="303"/>
      <c r="CI11" s="303"/>
      <c r="CJ11" s="303"/>
      <c r="CK11" s="303"/>
      <c r="CL11" s="303"/>
      <c r="CM11" s="303"/>
      <c r="CN11" s="303"/>
      <c r="CO11" s="303"/>
      <c r="CP11" s="303"/>
      <c r="CQ11" s="303"/>
      <c r="CR11" s="303"/>
      <c r="CS11" s="303"/>
      <c r="CT11" s="303"/>
      <c r="CU11" s="303"/>
      <c r="CV11" s="303"/>
      <c r="CW11" s="303"/>
      <c r="CX11" s="303"/>
      <c r="CY11" s="303"/>
      <c r="CZ11" s="303"/>
      <c r="DA11" s="303"/>
      <c r="DB11" s="303"/>
      <c r="DC11" s="303"/>
      <c r="DD11" s="303"/>
      <c r="DE11" s="303"/>
      <c r="DF11" s="303"/>
      <c r="DG11" s="303"/>
      <c r="DH11" s="303"/>
      <c r="DI11" s="303"/>
      <c r="DJ11" s="303"/>
      <c r="DK11" s="303"/>
      <c r="DL11" s="303"/>
      <c r="DM11" s="303"/>
      <c r="DN11" s="303"/>
      <c r="DO11" s="303"/>
      <c r="DP11" s="303"/>
      <c r="DQ11" s="303"/>
      <c r="DR11" s="303"/>
      <c r="DS11" s="303"/>
      <c r="DT11" s="303"/>
      <c r="DU11" s="303"/>
      <c r="DV11" s="303"/>
      <c r="DW11" s="303"/>
      <c r="DX11" s="303"/>
      <c r="DY11" s="303"/>
      <c r="DZ11" s="303"/>
      <c r="EA11" s="303"/>
      <c r="EB11" s="303"/>
      <c r="EC11" s="303"/>
      <c r="ED11" s="303"/>
      <c r="EE11" s="303"/>
      <c r="EF11" s="303"/>
      <c r="EG11" s="303"/>
      <c r="EH11" s="303"/>
      <c r="EI11" s="303"/>
      <c r="EJ11" s="303"/>
      <c r="EK11" s="303"/>
      <c r="EL11" s="303"/>
      <c r="EM11" s="303"/>
      <c r="EN11" s="303"/>
      <c r="EO11" s="303"/>
      <c r="EP11" s="303"/>
      <c r="EQ11" s="303"/>
      <c r="ER11" s="303"/>
      <c r="ES11" s="303"/>
      <c r="ET11" s="303"/>
      <c r="EU11" s="303"/>
      <c r="EV11" s="303"/>
      <c r="EW11" s="303"/>
      <c r="EX11" s="303"/>
      <c r="EY11" s="303"/>
      <c r="EZ11" s="303"/>
      <c r="FA11" s="303"/>
      <c r="FB11" s="303"/>
      <c r="FC11" s="303"/>
      <c r="FD11" s="303"/>
      <c r="FE11" s="303"/>
      <c r="FF11" s="303"/>
      <c r="FG11" s="303"/>
      <c r="FH11" s="303"/>
      <c r="FI11" s="303"/>
      <c r="FJ11" s="303"/>
      <c r="FK11" s="303"/>
      <c r="FL11" s="303"/>
      <c r="FM11" s="303"/>
      <c r="FN11" s="303"/>
      <c r="FO11" s="303"/>
      <c r="FP11" s="303"/>
      <c r="FQ11" s="303"/>
      <c r="FR11" s="303"/>
      <c r="FS11" s="303"/>
      <c r="FT11" s="303"/>
      <c r="FU11" s="303"/>
      <c r="FV11" s="303"/>
      <c r="FW11" s="303"/>
      <c r="FX11" s="303"/>
      <c r="FY11" s="303"/>
      <c r="FZ11" s="303"/>
      <c r="GA11" s="303"/>
      <c r="GB11" s="303"/>
      <c r="GC11" s="303"/>
      <c r="GD11" s="303"/>
      <c r="GE11" s="303"/>
      <c r="GF11" s="303"/>
      <c r="GG11" s="303"/>
      <c r="GH11" s="303"/>
      <c r="GI11" s="303"/>
      <c r="GJ11" s="303"/>
      <c r="GK11" s="303"/>
      <c r="GL11" s="303"/>
      <c r="GM11" s="303"/>
      <c r="GN11" s="303"/>
      <c r="GO11" s="303"/>
      <c r="GP11" s="303"/>
      <c r="GQ11" s="303"/>
      <c r="GR11" s="303"/>
      <c r="GS11" s="303"/>
    </row>
    <row r="12" spans="1:201" customFormat="1" ht="20.100000000000001" customHeight="1">
      <c r="A12" s="418" t="s">
        <v>1364</v>
      </c>
      <c r="B12" s="211">
        <f>SUM(B13:B47)</f>
        <v>25485</v>
      </c>
      <c r="C12" s="303"/>
      <c r="D12" s="303"/>
      <c r="E12" s="303"/>
      <c r="F12" s="303"/>
      <c r="G12" s="303"/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  <c r="S12" s="303"/>
      <c r="T12" s="303"/>
      <c r="U12" s="303"/>
      <c r="V12" s="303"/>
      <c r="W12" s="303"/>
      <c r="X12" s="303"/>
      <c r="Y12" s="303"/>
      <c r="Z12" s="303"/>
      <c r="AA12" s="303"/>
      <c r="AB12" s="303"/>
      <c r="AC12" s="303"/>
      <c r="AD12" s="303"/>
      <c r="AE12" s="303"/>
      <c r="AF12" s="303"/>
      <c r="AG12" s="303"/>
      <c r="AH12" s="303"/>
      <c r="AI12" s="303"/>
      <c r="AJ12" s="303"/>
      <c r="AK12" s="303"/>
      <c r="AL12" s="303"/>
      <c r="AM12" s="303"/>
      <c r="AN12" s="303"/>
      <c r="AO12" s="303"/>
      <c r="AP12" s="303"/>
      <c r="AQ12" s="303"/>
      <c r="AR12" s="303"/>
      <c r="AS12" s="303"/>
      <c r="AT12" s="303"/>
      <c r="AU12" s="303"/>
      <c r="AV12" s="303"/>
      <c r="AW12" s="303"/>
      <c r="AX12" s="303"/>
      <c r="AY12" s="303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  <c r="BS12" s="303"/>
      <c r="BT12" s="303"/>
      <c r="BU12" s="303"/>
      <c r="BV12" s="303"/>
      <c r="BW12" s="303"/>
      <c r="BX12" s="303"/>
      <c r="BY12" s="303"/>
      <c r="BZ12" s="303"/>
      <c r="CA12" s="303"/>
      <c r="CB12" s="303"/>
      <c r="CC12" s="303"/>
      <c r="CD12" s="303"/>
      <c r="CE12" s="303"/>
      <c r="CF12" s="303"/>
      <c r="CG12" s="303"/>
      <c r="CH12" s="303"/>
      <c r="CI12" s="303"/>
      <c r="CJ12" s="303"/>
      <c r="CK12" s="303"/>
      <c r="CL12" s="303"/>
      <c r="CM12" s="303"/>
      <c r="CN12" s="303"/>
      <c r="CO12" s="303"/>
      <c r="CP12" s="303"/>
      <c r="CQ12" s="303"/>
      <c r="CR12" s="303"/>
      <c r="CS12" s="303"/>
      <c r="CT12" s="303"/>
      <c r="CU12" s="303"/>
      <c r="CV12" s="303"/>
      <c r="CW12" s="303"/>
      <c r="CX12" s="303"/>
      <c r="CY12" s="303"/>
      <c r="CZ12" s="303"/>
      <c r="DA12" s="303"/>
      <c r="DB12" s="303"/>
      <c r="DC12" s="303"/>
      <c r="DD12" s="303"/>
      <c r="DE12" s="303"/>
      <c r="DF12" s="303"/>
      <c r="DG12" s="303"/>
      <c r="DH12" s="303"/>
      <c r="DI12" s="303"/>
      <c r="DJ12" s="303"/>
      <c r="DK12" s="303"/>
      <c r="DL12" s="303"/>
      <c r="DM12" s="303"/>
      <c r="DN12" s="303"/>
      <c r="DO12" s="303"/>
      <c r="DP12" s="303"/>
      <c r="DQ12" s="303"/>
      <c r="DR12" s="303"/>
      <c r="DS12" s="303"/>
      <c r="DT12" s="303"/>
      <c r="DU12" s="303"/>
      <c r="DV12" s="303"/>
      <c r="DW12" s="303"/>
      <c r="DX12" s="303"/>
      <c r="DY12" s="303"/>
      <c r="DZ12" s="303"/>
      <c r="EA12" s="303"/>
      <c r="EB12" s="303"/>
      <c r="EC12" s="303"/>
      <c r="ED12" s="303"/>
      <c r="EE12" s="303"/>
      <c r="EF12" s="303"/>
      <c r="EG12" s="303"/>
      <c r="EH12" s="303"/>
      <c r="EI12" s="303"/>
      <c r="EJ12" s="303"/>
      <c r="EK12" s="303"/>
      <c r="EL12" s="303"/>
      <c r="EM12" s="303"/>
      <c r="EN12" s="303"/>
      <c r="EO12" s="303"/>
      <c r="EP12" s="303"/>
      <c r="EQ12" s="303"/>
      <c r="ER12" s="303"/>
      <c r="ES12" s="303"/>
      <c r="ET12" s="303"/>
      <c r="EU12" s="303"/>
      <c r="EV12" s="303"/>
      <c r="EW12" s="303"/>
      <c r="EX12" s="303"/>
      <c r="EY12" s="303"/>
      <c r="EZ12" s="303"/>
      <c r="FA12" s="303"/>
      <c r="FB12" s="303"/>
      <c r="FC12" s="303"/>
      <c r="FD12" s="303"/>
      <c r="FE12" s="303"/>
      <c r="FF12" s="303"/>
      <c r="FG12" s="303"/>
      <c r="FH12" s="303"/>
      <c r="FI12" s="303"/>
      <c r="FJ12" s="303"/>
      <c r="FK12" s="303"/>
      <c r="FL12" s="303"/>
      <c r="FM12" s="303"/>
      <c r="FN12" s="303"/>
      <c r="FO12" s="303"/>
      <c r="FP12" s="303"/>
      <c r="FQ12" s="303"/>
      <c r="FR12" s="303"/>
      <c r="FS12" s="303"/>
      <c r="FT12" s="303"/>
      <c r="FU12" s="303"/>
      <c r="FV12" s="303"/>
      <c r="FW12" s="303"/>
      <c r="FX12" s="303"/>
      <c r="FY12" s="303"/>
      <c r="FZ12" s="303"/>
      <c r="GA12" s="303"/>
      <c r="GB12" s="303"/>
      <c r="GC12" s="303"/>
      <c r="GD12" s="303"/>
      <c r="GE12" s="303"/>
      <c r="GF12" s="303"/>
      <c r="GG12" s="303"/>
      <c r="GH12" s="303"/>
      <c r="GI12" s="303"/>
      <c r="GJ12" s="303"/>
      <c r="GK12" s="303"/>
      <c r="GL12" s="303"/>
      <c r="GM12" s="303"/>
      <c r="GN12" s="303"/>
      <c r="GO12" s="303"/>
      <c r="GP12" s="303"/>
      <c r="GQ12" s="303"/>
      <c r="GR12" s="303"/>
      <c r="GS12" s="303"/>
    </row>
    <row r="13" spans="1:201" customFormat="1" ht="20.100000000000001" customHeight="1">
      <c r="A13" s="419" t="s">
        <v>1365</v>
      </c>
      <c r="B13" s="215">
        <v>1059</v>
      </c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303"/>
      <c r="AA13" s="303"/>
      <c r="AB13" s="303"/>
      <c r="AC13" s="303"/>
      <c r="AD13" s="303"/>
      <c r="AE13" s="303"/>
      <c r="AF13" s="303"/>
      <c r="AG13" s="303"/>
      <c r="AH13" s="303"/>
      <c r="AI13" s="303"/>
      <c r="AJ13" s="303"/>
      <c r="AK13" s="303"/>
      <c r="AL13" s="303"/>
      <c r="AM13" s="303"/>
      <c r="AN13" s="303"/>
      <c r="AO13" s="303"/>
      <c r="AP13" s="303"/>
      <c r="AQ13" s="303"/>
      <c r="AR13" s="303"/>
      <c r="AS13" s="303"/>
      <c r="AT13" s="303"/>
      <c r="AU13" s="303"/>
      <c r="AV13" s="303"/>
      <c r="AW13" s="303"/>
      <c r="AX13" s="303"/>
      <c r="AY13" s="303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  <c r="BS13" s="303"/>
      <c r="BT13" s="303"/>
      <c r="BU13" s="303"/>
      <c r="BV13" s="303"/>
      <c r="BW13" s="303"/>
      <c r="BX13" s="303"/>
      <c r="BY13" s="303"/>
      <c r="BZ13" s="303"/>
      <c r="CA13" s="303"/>
      <c r="CB13" s="303"/>
      <c r="CC13" s="303"/>
      <c r="CD13" s="303"/>
      <c r="CE13" s="303"/>
      <c r="CF13" s="303"/>
      <c r="CG13" s="303"/>
      <c r="CH13" s="303"/>
      <c r="CI13" s="303"/>
      <c r="CJ13" s="303"/>
      <c r="CK13" s="303"/>
      <c r="CL13" s="303"/>
      <c r="CM13" s="303"/>
      <c r="CN13" s="303"/>
      <c r="CO13" s="303"/>
      <c r="CP13" s="303"/>
      <c r="CQ13" s="303"/>
      <c r="CR13" s="303"/>
      <c r="CS13" s="303"/>
      <c r="CT13" s="303"/>
      <c r="CU13" s="303"/>
      <c r="CV13" s="303"/>
      <c r="CW13" s="303"/>
      <c r="CX13" s="303"/>
      <c r="CY13" s="303"/>
      <c r="CZ13" s="303"/>
      <c r="DA13" s="303"/>
      <c r="DB13" s="303"/>
      <c r="DC13" s="303"/>
      <c r="DD13" s="303"/>
      <c r="DE13" s="303"/>
      <c r="DF13" s="303"/>
      <c r="DG13" s="303"/>
      <c r="DH13" s="303"/>
      <c r="DI13" s="303"/>
      <c r="DJ13" s="303"/>
      <c r="DK13" s="303"/>
      <c r="DL13" s="303"/>
      <c r="DM13" s="303"/>
      <c r="DN13" s="303"/>
      <c r="DO13" s="303"/>
      <c r="DP13" s="303"/>
      <c r="DQ13" s="303"/>
      <c r="DR13" s="303"/>
      <c r="DS13" s="303"/>
      <c r="DT13" s="303"/>
      <c r="DU13" s="303"/>
      <c r="DV13" s="303"/>
      <c r="DW13" s="303"/>
      <c r="DX13" s="303"/>
      <c r="DY13" s="303"/>
      <c r="DZ13" s="303"/>
      <c r="EA13" s="303"/>
      <c r="EB13" s="303"/>
      <c r="EC13" s="303"/>
      <c r="ED13" s="303"/>
      <c r="EE13" s="303"/>
      <c r="EF13" s="303"/>
      <c r="EG13" s="303"/>
      <c r="EH13" s="303"/>
      <c r="EI13" s="303"/>
      <c r="EJ13" s="303"/>
      <c r="EK13" s="303"/>
      <c r="EL13" s="303"/>
      <c r="EM13" s="303"/>
      <c r="EN13" s="303"/>
      <c r="EO13" s="303"/>
      <c r="EP13" s="303"/>
      <c r="EQ13" s="303"/>
      <c r="ER13" s="303"/>
      <c r="ES13" s="303"/>
      <c r="ET13" s="303"/>
      <c r="EU13" s="303"/>
      <c r="EV13" s="303"/>
      <c r="EW13" s="303"/>
      <c r="EX13" s="303"/>
      <c r="EY13" s="303"/>
      <c r="EZ13" s="303"/>
      <c r="FA13" s="303"/>
      <c r="FB13" s="303"/>
      <c r="FC13" s="303"/>
      <c r="FD13" s="303"/>
      <c r="FE13" s="303"/>
      <c r="FF13" s="303"/>
      <c r="FG13" s="303"/>
      <c r="FH13" s="303"/>
      <c r="FI13" s="303"/>
      <c r="FJ13" s="303"/>
      <c r="FK13" s="303"/>
      <c r="FL13" s="303"/>
      <c r="FM13" s="303"/>
      <c r="FN13" s="303"/>
      <c r="FO13" s="303"/>
      <c r="FP13" s="303"/>
      <c r="FQ13" s="303"/>
      <c r="FR13" s="303"/>
      <c r="FS13" s="303"/>
      <c r="FT13" s="303"/>
      <c r="FU13" s="303"/>
      <c r="FV13" s="303"/>
      <c r="FW13" s="303"/>
      <c r="FX13" s="303"/>
      <c r="FY13" s="303"/>
      <c r="FZ13" s="303"/>
      <c r="GA13" s="303"/>
      <c r="GB13" s="303"/>
      <c r="GC13" s="303"/>
      <c r="GD13" s="303"/>
      <c r="GE13" s="303"/>
      <c r="GF13" s="303"/>
      <c r="GG13" s="303"/>
      <c r="GH13" s="303"/>
      <c r="GI13" s="303"/>
      <c r="GJ13" s="303"/>
      <c r="GK13" s="303"/>
      <c r="GL13" s="303"/>
      <c r="GM13" s="303"/>
      <c r="GN13" s="303"/>
      <c r="GO13" s="303"/>
      <c r="GP13" s="303"/>
      <c r="GQ13" s="303"/>
      <c r="GR13" s="303"/>
      <c r="GS13" s="303"/>
    </row>
    <row r="14" spans="1:201" customFormat="1" ht="20.100000000000001" customHeight="1">
      <c r="A14" s="420" t="s">
        <v>1366</v>
      </c>
      <c r="B14" s="215">
        <v>11029</v>
      </c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303"/>
      <c r="AK14" s="303"/>
      <c r="AL14" s="303"/>
      <c r="AM14" s="303"/>
      <c r="AN14" s="303"/>
      <c r="AO14" s="303"/>
      <c r="AP14" s="303"/>
      <c r="AQ14" s="303"/>
      <c r="AR14" s="303"/>
      <c r="AS14" s="303"/>
      <c r="AT14" s="303"/>
      <c r="AU14" s="303"/>
      <c r="AV14" s="303"/>
      <c r="AW14" s="303"/>
      <c r="AX14" s="303"/>
      <c r="AY14" s="303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  <c r="BS14" s="303"/>
      <c r="BT14" s="303"/>
      <c r="BU14" s="303"/>
      <c r="BV14" s="303"/>
      <c r="BW14" s="303"/>
      <c r="BX14" s="303"/>
      <c r="BY14" s="303"/>
      <c r="BZ14" s="303"/>
      <c r="CA14" s="303"/>
      <c r="CB14" s="303"/>
      <c r="CC14" s="303"/>
      <c r="CD14" s="303"/>
      <c r="CE14" s="303"/>
      <c r="CF14" s="303"/>
      <c r="CG14" s="303"/>
      <c r="CH14" s="303"/>
      <c r="CI14" s="303"/>
      <c r="CJ14" s="303"/>
      <c r="CK14" s="303"/>
      <c r="CL14" s="303"/>
      <c r="CM14" s="303"/>
      <c r="CN14" s="303"/>
      <c r="CO14" s="303"/>
      <c r="CP14" s="303"/>
      <c r="CQ14" s="303"/>
      <c r="CR14" s="303"/>
      <c r="CS14" s="303"/>
      <c r="CT14" s="303"/>
      <c r="CU14" s="303"/>
      <c r="CV14" s="303"/>
      <c r="CW14" s="303"/>
      <c r="CX14" s="303"/>
      <c r="CY14" s="303"/>
      <c r="CZ14" s="303"/>
      <c r="DA14" s="303"/>
      <c r="DB14" s="303"/>
      <c r="DC14" s="303"/>
      <c r="DD14" s="303"/>
      <c r="DE14" s="303"/>
      <c r="DF14" s="303"/>
      <c r="DG14" s="303"/>
      <c r="DH14" s="303"/>
      <c r="DI14" s="303"/>
      <c r="DJ14" s="303"/>
      <c r="DK14" s="303"/>
      <c r="DL14" s="303"/>
      <c r="DM14" s="303"/>
      <c r="DN14" s="303"/>
      <c r="DO14" s="303"/>
      <c r="DP14" s="303"/>
      <c r="DQ14" s="303"/>
      <c r="DR14" s="303"/>
      <c r="DS14" s="303"/>
      <c r="DT14" s="303"/>
      <c r="DU14" s="303"/>
      <c r="DV14" s="303"/>
      <c r="DW14" s="303"/>
      <c r="DX14" s="303"/>
      <c r="DY14" s="303"/>
      <c r="DZ14" s="303"/>
      <c r="EA14" s="303"/>
      <c r="EB14" s="303"/>
      <c r="EC14" s="303"/>
      <c r="ED14" s="303"/>
      <c r="EE14" s="303"/>
      <c r="EF14" s="303"/>
      <c r="EG14" s="303"/>
      <c r="EH14" s="303"/>
      <c r="EI14" s="303"/>
      <c r="EJ14" s="303"/>
      <c r="EK14" s="303"/>
      <c r="EL14" s="303"/>
      <c r="EM14" s="303"/>
      <c r="EN14" s="303"/>
      <c r="EO14" s="303"/>
      <c r="EP14" s="303"/>
      <c r="EQ14" s="303"/>
      <c r="ER14" s="303"/>
      <c r="ES14" s="303"/>
      <c r="ET14" s="303"/>
      <c r="EU14" s="303"/>
      <c r="EV14" s="303"/>
      <c r="EW14" s="303"/>
      <c r="EX14" s="303"/>
      <c r="EY14" s="303"/>
      <c r="EZ14" s="303"/>
      <c r="FA14" s="303"/>
      <c r="FB14" s="303"/>
      <c r="FC14" s="303"/>
      <c r="FD14" s="303"/>
      <c r="FE14" s="303"/>
      <c r="FF14" s="303"/>
      <c r="FG14" s="303"/>
      <c r="FH14" s="303"/>
      <c r="FI14" s="303"/>
      <c r="FJ14" s="303"/>
      <c r="FK14" s="303"/>
      <c r="FL14" s="303"/>
      <c r="FM14" s="303"/>
      <c r="FN14" s="303"/>
      <c r="FO14" s="303"/>
      <c r="FP14" s="303"/>
      <c r="FQ14" s="303"/>
      <c r="FR14" s="303"/>
      <c r="FS14" s="303"/>
      <c r="FT14" s="303"/>
      <c r="FU14" s="303"/>
      <c r="FV14" s="303"/>
      <c r="FW14" s="303"/>
      <c r="FX14" s="303"/>
      <c r="FY14" s="303"/>
      <c r="FZ14" s="303"/>
      <c r="GA14" s="303"/>
      <c r="GB14" s="303"/>
      <c r="GC14" s="303"/>
      <c r="GD14" s="303"/>
      <c r="GE14" s="303"/>
      <c r="GF14" s="303"/>
      <c r="GG14" s="303"/>
      <c r="GH14" s="303"/>
      <c r="GI14" s="303"/>
      <c r="GJ14" s="303"/>
      <c r="GK14" s="303"/>
      <c r="GL14" s="303"/>
      <c r="GM14" s="303"/>
      <c r="GN14" s="303"/>
      <c r="GO14" s="303"/>
      <c r="GP14" s="303"/>
      <c r="GQ14" s="303"/>
      <c r="GR14" s="303"/>
      <c r="GS14" s="303"/>
    </row>
    <row r="15" spans="1:201" customFormat="1" ht="20.100000000000001" customHeight="1">
      <c r="A15" s="421" t="s">
        <v>1367</v>
      </c>
      <c r="B15" s="215">
        <v>2783</v>
      </c>
      <c r="C15" s="303"/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303"/>
      <c r="AH15" s="303"/>
      <c r="AI15" s="303"/>
      <c r="AJ15" s="303"/>
      <c r="AK15" s="303"/>
      <c r="AL15" s="303"/>
      <c r="AM15" s="303"/>
      <c r="AN15" s="303"/>
      <c r="AO15" s="303"/>
      <c r="AP15" s="303"/>
      <c r="AQ15" s="303"/>
      <c r="AR15" s="303"/>
      <c r="AS15" s="303"/>
      <c r="AT15" s="303"/>
      <c r="AU15" s="303"/>
      <c r="AV15" s="303"/>
      <c r="AW15" s="303"/>
      <c r="AX15" s="303"/>
      <c r="AY15" s="303"/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  <c r="BR15" s="303"/>
      <c r="BS15" s="303"/>
      <c r="BT15" s="303"/>
      <c r="BU15" s="303"/>
      <c r="BV15" s="303"/>
      <c r="BW15" s="303"/>
      <c r="BX15" s="303"/>
      <c r="BY15" s="303"/>
      <c r="BZ15" s="303"/>
      <c r="CA15" s="303"/>
      <c r="CB15" s="303"/>
      <c r="CC15" s="303"/>
      <c r="CD15" s="303"/>
      <c r="CE15" s="303"/>
      <c r="CF15" s="303"/>
      <c r="CG15" s="303"/>
      <c r="CH15" s="303"/>
      <c r="CI15" s="303"/>
      <c r="CJ15" s="303"/>
      <c r="CK15" s="303"/>
      <c r="CL15" s="303"/>
      <c r="CM15" s="303"/>
      <c r="CN15" s="303"/>
      <c r="CO15" s="303"/>
      <c r="CP15" s="303"/>
      <c r="CQ15" s="303"/>
      <c r="CR15" s="303"/>
      <c r="CS15" s="303"/>
      <c r="CT15" s="303"/>
      <c r="CU15" s="303"/>
      <c r="CV15" s="303"/>
      <c r="CW15" s="303"/>
      <c r="CX15" s="303"/>
      <c r="CY15" s="303"/>
      <c r="CZ15" s="303"/>
      <c r="DA15" s="303"/>
      <c r="DB15" s="303"/>
      <c r="DC15" s="303"/>
      <c r="DD15" s="303"/>
      <c r="DE15" s="303"/>
      <c r="DF15" s="303"/>
      <c r="DG15" s="303"/>
      <c r="DH15" s="303"/>
      <c r="DI15" s="303"/>
      <c r="DJ15" s="303"/>
      <c r="DK15" s="303"/>
      <c r="DL15" s="303"/>
      <c r="DM15" s="303"/>
      <c r="DN15" s="303"/>
      <c r="DO15" s="303"/>
      <c r="DP15" s="303"/>
      <c r="DQ15" s="303"/>
      <c r="DR15" s="303"/>
      <c r="DS15" s="303"/>
      <c r="DT15" s="303"/>
      <c r="DU15" s="303"/>
      <c r="DV15" s="303"/>
      <c r="DW15" s="303"/>
      <c r="DX15" s="303"/>
      <c r="DY15" s="303"/>
      <c r="DZ15" s="303"/>
      <c r="EA15" s="303"/>
      <c r="EB15" s="303"/>
      <c r="EC15" s="303"/>
      <c r="ED15" s="303"/>
      <c r="EE15" s="303"/>
      <c r="EF15" s="303"/>
      <c r="EG15" s="303"/>
      <c r="EH15" s="303"/>
      <c r="EI15" s="303"/>
      <c r="EJ15" s="303"/>
      <c r="EK15" s="303"/>
      <c r="EL15" s="303"/>
      <c r="EM15" s="303"/>
      <c r="EN15" s="303"/>
      <c r="EO15" s="303"/>
      <c r="EP15" s="303"/>
      <c r="EQ15" s="303"/>
      <c r="ER15" s="303"/>
      <c r="ES15" s="303"/>
      <c r="ET15" s="303"/>
      <c r="EU15" s="303"/>
      <c r="EV15" s="303"/>
      <c r="EW15" s="303"/>
      <c r="EX15" s="303"/>
      <c r="EY15" s="303"/>
      <c r="EZ15" s="303"/>
      <c r="FA15" s="303"/>
      <c r="FB15" s="303"/>
      <c r="FC15" s="303"/>
      <c r="FD15" s="303"/>
      <c r="FE15" s="303"/>
      <c r="FF15" s="303"/>
      <c r="FG15" s="303"/>
      <c r="FH15" s="303"/>
      <c r="FI15" s="303"/>
      <c r="FJ15" s="303"/>
      <c r="FK15" s="303"/>
      <c r="FL15" s="303"/>
      <c r="FM15" s="303"/>
      <c r="FN15" s="303"/>
      <c r="FO15" s="303"/>
      <c r="FP15" s="303"/>
      <c r="FQ15" s="303"/>
      <c r="FR15" s="303"/>
      <c r="FS15" s="303"/>
      <c r="FT15" s="303"/>
      <c r="FU15" s="303"/>
      <c r="FV15" s="303"/>
      <c r="FW15" s="303"/>
      <c r="FX15" s="303"/>
      <c r="FY15" s="303"/>
      <c r="FZ15" s="303"/>
      <c r="GA15" s="303"/>
      <c r="GB15" s="303"/>
      <c r="GC15" s="303"/>
      <c r="GD15" s="303"/>
      <c r="GE15" s="303"/>
      <c r="GF15" s="303"/>
      <c r="GG15" s="303"/>
      <c r="GH15" s="303"/>
      <c r="GI15" s="303"/>
      <c r="GJ15" s="303"/>
      <c r="GK15" s="303"/>
      <c r="GL15" s="303"/>
      <c r="GM15" s="303"/>
      <c r="GN15" s="303"/>
      <c r="GO15" s="303"/>
      <c r="GP15" s="303"/>
      <c r="GQ15" s="303"/>
      <c r="GR15" s="303"/>
      <c r="GS15" s="303"/>
    </row>
    <row r="16" spans="1:201" customFormat="1" ht="20.100000000000001" customHeight="1">
      <c r="A16" s="283" t="s">
        <v>1368</v>
      </c>
      <c r="B16" s="215">
        <v>5221</v>
      </c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  <c r="Q16" s="303"/>
      <c r="R16" s="303"/>
      <c r="S16" s="303"/>
      <c r="T16" s="303"/>
      <c r="U16" s="303"/>
      <c r="V16" s="303"/>
      <c r="W16" s="303"/>
      <c r="X16" s="303"/>
      <c r="Y16" s="303"/>
      <c r="Z16" s="303"/>
      <c r="AA16" s="303"/>
      <c r="AB16" s="303"/>
      <c r="AC16" s="303"/>
      <c r="AD16" s="303"/>
      <c r="AE16" s="303"/>
      <c r="AF16" s="303"/>
      <c r="AG16" s="303"/>
      <c r="AH16" s="303"/>
      <c r="AI16" s="303"/>
      <c r="AJ16" s="303"/>
      <c r="AK16" s="303"/>
      <c r="AL16" s="303"/>
      <c r="AM16" s="303"/>
      <c r="AN16" s="303"/>
      <c r="AO16" s="303"/>
      <c r="AP16" s="303"/>
      <c r="AQ16" s="303"/>
      <c r="AR16" s="303"/>
      <c r="AS16" s="303"/>
      <c r="AT16" s="303"/>
      <c r="AU16" s="303"/>
      <c r="AV16" s="303"/>
      <c r="AW16" s="303"/>
      <c r="AX16" s="303"/>
      <c r="AY16" s="303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  <c r="BS16" s="303"/>
      <c r="BT16" s="303"/>
      <c r="BU16" s="303"/>
      <c r="BV16" s="303"/>
      <c r="BW16" s="303"/>
      <c r="BX16" s="303"/>
      <c r="BY16" s="303"/>
      <c r="BZ16" s="303"/>
      <c r="CA16" s="303"/>
      <c r="CB16" s="303"/>
      <c r="CC16" s="303"/>
      <c r="CD16" s="303"/>
      <c r="CE16" s="303"/>
      <c r="CF16" s="303"/>
      <c r="CG16" s="303"/>
      <c r="CH16" s="303"/>
      <c r="CI16" s="303"/>
      <c r="CJ16" s="303"/>
      <c r="CK16" s="303"/>
      <c r="CL16" s="303"/>
      <c r="CM16" s="303"/>
      <c r="CN16" s="303"/>
      <c r="CO16" s="303"/>
      <c r="CP16" s="303"/>
      <c r="CQ16" s="303"/>
      <c r="CR16" s="303"/>
      <c r="CS16" s="303"/>
      <c r="CT16" s="303"/>
      <c r="CU16" s="303"/>
      <c r="CV16" s="303"/>
      <c r="CW16" s="303"/>
      <c r="CX16" s="303"/>
      <c r="CY16" s="303"/>
      <c r="CZ16" s="303"/>
      <c r="DA16" s="303"/>
      <c r="DB16" s="303"/>
      <c r="DC16" s="303"/>
      <c r="DD16" s="303"/>
      <c r="DE16" s="303"/>
      <c r="DF16" s="303"/>
      <c r="DG16" s="303"/>
      <c r="DH16" s="303"/>
      <c r="DI16" s="303"/>
      <c r="DJ16" s="303"/>
      <c r="DK16" s="303"/>
      <c r="DL16" s="303"/>
      <c r="DM16" s="303"/>
      <c r="DN16" s="303"/>
      <c r="DO16" s="303"/>
      <c r="DP16" s="303"/>
      <c r="DQ16" s="303"/>
      <c r="DR16" s="303"/>
      <c r="DS16" s="303"/>
      <c r="DT16" s="303"/>
      <c r="DU16" s="303"/>
      <c r="DV16" s="303"/>
      <c r="DW16" s="303"/>
      <c r="DX16" s="303"/>
      <c r="DY16" s="303"/>
      <c r="DZ16" s="303"/>
      <c r="EA16" s="303"/>
      <c r="EB16" s="303"/>
      <c r="EC16" s="303"/>
      <c r="ED16" s="303"/>
      <c r="EE16" s="303"/>
      <c r="EF16" s="303"/>
      <c r="EG16" s="303"/>
      <c r="EH16" s="303"/>
      <c r="EI16" s="303"/>
      <c r="EJ16" s="303"/>
      <c r="EK16" s="303"/>
      <c r="EL16" s="303"/>
      <c r="EM16" s="303"/>
      <c r="EN16" s="303"/>
      <c r="EO16" s="303"/>
      <c r="EP16" s="303"/>
      <c r="EQ16" s="303"/>
      <c r="ER16" s="303"/>
      <c r="ES16" s="303"/>
      <c r="ET16" s="303"/>
      <c r="EU16" s="303"/>
      <c r="EV16" s="303"/>
      <c r="EW16" s="303"/>
      <c r="EX16" s="303"/>
      <c r="EY16" s="303"/>
      <c r="EZ16" s="303"/>
      <c r="FA16" s="303"/>
      <c r="FB16" s="303"/>
      <c r="FC16" s="303"/>
      <c r="FD16" s="303"/>
      <c r="FE16" s="303"/>
      <c r="FF16" s="303"/>
      <c r="FG16" s="303"/>
      <c r="FH16" s="303"/>
      <c r="FI16" s="303"/>
      <c r="FJ16" s="303"/>
      <c r="FK16" s="303"/>
      <c r="FL16" s="303"/>
      <c r="FM16" s="303"/>
      <c r="FN16" s="303"/>
      <c r="FO16" s="303"/>
      <c r="FP16" s="303"/>
      <c r="FQ16" s="303"/>
      <c r="FR16" s="303"/>
      <c r="FS16" s="303"/>
      <c r="FT16" s="303"/>
      <c r="FU16" s="303"/>
      <c r="FV16" s="303"/>
      <c r="FW16" s="303"/>
      <c r="FX16" s="303"/>
      <c r="FY16" s="303"/>
      <c r="FZ16" s="303"/>
      <c r="GA16" s="303"/>
      <c r="GB16" s="303"/>
      <c r="GC16" s="303"/>
      <c r="GD16" s="303"/>
      <c r="GE16" s="303"/>
      <c r="GF16" s="303"/>
      <c r="GG16" s="303"/>
      <c r="GH16" s="303"/>
      <c r="GI16" s="303"/>
      <c r="GJ16" s="303"/>
      <c r="GK16" s="303"/>
      <c r="GL16" s="303"/>
      <c r="GM16" s="303"/>
      <c r="GN16" s="303"/>
      <c r="GO16" s="303"/>
      <c r="GP16" s="303"/>
      <c r="GQ16" s="303"/>
      <c r="GR16" s="303"/>
      <c r="GS16" s="303"/>
    </row>
    <row r="17" spans="1:201" customFormat="1" ht="20.100000000000001" customHeight="1">
      <c r="A17" s="283" t="s">
        <v>1369</v>
      </c>
      <c r="B17" s="215"/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  <c r="Y17" s="303"/>
      <c r="Z17" s="303"/>
      <c r="AA17" s="303"/>
      <c r="AB17" s="303"/>
      <c r="AC17" s="303"/>
      <c r="AD17" s="303"/>
      <c r="AE17" s="303"/>
      <c r="AF17" s="303"/>
      <c r="AG17" s="303"/>
      <c r="AH17" s="303"/>
      <c r="AI17" s="303"/>
      <c r="AJ17" s="303"/>
      <c r="AK17" s="303"/>
      <c r="AL17" s="303"/>
      <c r="AM17" s="303"/>
      <c r="AN17" s="303"/>
      <c r="AO17" s="303"/>
      <c r="AP17" s="303"/>
      <c r="AQ17" s="303"/>
      <c r="AR17" s="303"/>
      <c r="AS17" s="303"/>
      <c r="AT17" s="303"/>
      <c r="AU17" s="303"/>
      <c r="AV17" s="303"/>
      <c r="AW17" s="303"/>
      <c r="AX17" s="303"/>
      <c r="AY17" s="303"/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  <c r="BS17" s="303"/>
      <c r="BT17" s="303"/>
      <c r="BU17" s="303"/>
      <c r="BV17" s="303"/>
      <c r="BW17" s="303"/>
      <c r="BX17" s="303"/>
      <c r="BY17" s="303"/>
      <c r="BZ17" s="303"/>
      <c r="CA17" s="303"/>
      <c r="CB17" s="303"/>
      <c r="CC17" s="303"/>
      <c r="CD17" s="303"/>
      <c r="CE17" s="303"/>
      <c r="CF17" s="303"/>
      <c r="CG17" s="303"/>
      <c r="CH17" s="303"/>
      <c r="CI17" s="303"/>
      <c r="CJ17" s="303"/>
      <c r="CK17" s="303"/>
      <c r="CL17" s="303"/>
      <c r="CM17" s="303"/>
      <c r="CN17" s="303"/>
      <c r="CO17" s="303"/>
      <c r="CP17" s="303"/>
      <c r="CQ17" s="303"/>
      <c r="CR17" s="303"/>
      <c r="CS17" s="303"/>
      <c r="CT17" s="303"/>
      <c r="CU17" s="303"/>
      <c r="CV17" s="303"/>
      <c r="CW17" s="303"/>
      <c r="CX17" s="303"/>
      <c r="CY17" s="303"/>
      <c r="CZ17" s="303"/>
      <c r="DA17" s="303"/>
      <c r="DB17" s="303"/>
      <c r="DC17" s="303"/>
      <c r="DD17" s="303"/>
      <c r="DE17" s="303"/>
      <c r="DF17" s="303"/>
      <c r="DG17" s="303"/>
      <c r="DH17" s="303"/>
      <c r="DI17" s="303"/>
      <c r="DJ17" s="303"/>
      <c r="DK17" s="303"/>
      <c r="DL17" s="303"/>
      <c r="DM17" s="303"/>
      <c r="DN17" s="303"/>
      <c r="DO17" s="303"/>
      <c r="DP17" s="303"/>
      <c r="DQ17" s="303"/>
      <c r="DR17" s="303"/>
      <c r="DS17" s="303"/>
      <c r="DT17" s="303"/>
      <c r="DU17" s="303"/>
      <c r="DV17" s="303"/>
      <c r="DW17" s="303"/>
      <c r="DX17" s="303"/>
      <c r="DY17" s="303"/>
      <c r="DZ17" s="303"/>
      <c r="EA17" s="303"/>
      <c r="EB17" s="303"/>
      <c r="EC17" s="303"/>
      <c r="ED17" s="303"/>
      <c r="EE17" s="303"/>
      <c r="EF17" s="303"/>
      <c r="EG17" s="303"/>
      <c r="EH17" s="303"/>
      <c r="EI17" s="303"/>
      <c r="EJ17" s="303"/>
      <c r="EK17" s="303"/>
      <c r="EL17" s="303"/>
      <c r="EM17" s="303"/>
      <c r="EN17" s="303"/>
      <c r="EO17" s="303"/>
      <c r="EP17" s="303"/>
      <c r="EQ17" s="303"/>
      <c r="ER17" s="303"/>
      <c r="ES17" s="303"/>
      <c r="ET17" s="303"/>
      <c r="EU17" s="303"/>
      <c r="EV17" s="303"/>
      <c r="EW17" s="303"/>
      <c r="EX17" s="303"/>
      <c r="EY17" s="303"/>
      <c r="EZ17" s="303"/>
      <c r="FA17" s="303"/>
      <c r="FB17" s="303"/>
      <c r="FC17" s="303"/>
      <c r="FD17" s="303"/>
      <c r="FE17" s="303"/>
      <c r="FF17" s="303"/>
      <c r="FG17" s="303"/>
      <c r="FH17" s="303"/>
      <c r="FI17" s="303"/>
      <c r="FJ17" s="303"/>
      <c r="FK17" s="303"/>
      <c r="FL17" s="303"/>
      <c r="FM17" s="303"/>
      <c r="FN17" s="303"/>
      <c r="FO17" s="303"/>
      <c r="FP17" s="303"/>
      <c r="FQ17" s="303"/>
      <c r="FR17" s="303"/>
      <c r="FS17" s="303"/>
      <c r="FT17" s="303"/>
      <c r="FU17" s="303"/>
      <c r="FV17" s="303"/>
      <c r="FW17" s="303"/>
      <c r="FX17" s="303"/>
      <c r="FY17" s="303"/>
      <c r="FZ17" s="303"/>
      <c r="GA17" s="303"/>
      <c r="GB17" s="303"/>
      <c r="GC17" s="303"/>
      <c r="GD17" s="303"/>
      <c r="GE17" s="303"/>
      <c r="GF17" s="303"/>
      <c r="GG17" s="303"/>
      <c r="GH17" s="303"/>
      <c r="GI17" s="303"/>
      <c r="GJ17" s="303"/>
      <c r="GK17" s="303"/>
      <c r="GL17" s="303"/>
      <c r="GM17" s="303"/>
      <c r="GN17" s="303"/>
      <c r="GO17" s="303"/>
      <c r="GP17" s="303"/>
      <c r="GQ17" s="303"/>
      <c r="GR17" s="303"/>
      <c r="GS17" s="303"/>
    </row>
    <row r="18" spans="1:201" customFormat="1" ht="20.100000000000001" customHeight="1">
      <c r="A18" s="278" t="s">
        <v>1370</v>
      </c>
      <c r="B18" s="215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303"/>
      <c r="AI18" s="303"/>
      <c r="AJ18" s="303"/>
      <c r="AK18" s="303"/>
      <c r="AL18" s="303"/>
      <c r="AM18" s="303"/>
      <c r="AN18" s="303"/>
      <c r="AO18" s="303"/>
      <c r="AP18" s="303"/>
      <c r="AQ18" s="303"/>
      <c r="AR18" s="303"/>
      <c r="AS18" s="303"/>
      <c r="AT18" s="303"/>
      <c r="AU18" s="303"/>
      <c r="AV18" s="303"/>
      <c r="AW18" s="303"/>
      <c r="AX18" s="303"/>
      <c r="AY18" s="303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  <c r="BR18" s="303"/>
      <c r="BS18" s="303"/>
      <c r="BT18" s="303"/>
      <c r="BU18" s="303"/>
      <c r="BV18" s="303"/>
      <c r="BW18" s="303"/>
      <c r="BX18" s="303"/>
      <c r="BY18" s="303"/>
      <c r="BZ18" s="303"/>
      <c r="CA18" s="303"/>
      <c r="CB18" s="303"/>
      <c r="CC18" s="303"/>
      <c r="CD18" s="303"/>
      <c r="CE18" s="303"/>
      <c r="CF18" s="303"/>
      <c r="CG18" s="303"/>
      <c r="CH18" s="303"/>
      <c r="CI18" s="303"/>
      <c r="CJ18" s="303"/>
      <c r="CK18" s="303"/>
      <c r="CL18" s="303"/>
      <c r="CM18" s="303"/>
      <c r="CN18" s="303"/>
      <c r="CO18" s="303"/>
      <c r="CP18" s="303"/>
      <c r="CQ18" s="303"/>
      <c r="CR18" s="303"/>
      <c r="CS18" s="303"/>
      <c r="CT18" s="303"/>
      <c r="CU18" s="303"/>
      <c r="CV18" s="303"/>
      <c r="CW18" s="303"/>
      <c r="CX18" s="303"/>
      <c r="CY18" s="303"/>
      <c r="CZ18" s="303"/>
      <c r="DA18" s="303"/>
      <c r="DB18" s="303"/>
      <c r="DC18" s="303"/>
      <c r="DD18" s="303"/>
      <c r="DE18" s="303"/>
      <c r="DF18" s="303"/>
      <c r="DG18" s="303"/>
      <c r="DH18" s="303"/>
      <c r="DI18" s="303"/>
      <c r="DJ18" s="303"/>
      <c r="DK18" s="303"/>
      <c r="DL18" s="303"/>
      <c r="DM18" s="303"/>
      <c r="DN18" s="303"/>
      <c r="DO18" s="303"/>
      <c r="DP18" s="303"/>
      <c r="DQ18" s="303"/>
      <c r="DR18" s="303"/>
      <c r="DS18" s="303"/>
      <c r="DT18" s="303"/>
      <c r="DU18" s="303"/>
      <c r="DV18" s="303"/>
      <c r="DW18" s="303"/>
      <c r="DX18" s="303"/>
      <c r="DY18" s="303"/>
      <c r="DZ18" s="303"/>
      <c r="EA18" s="303"/>
      <c r="EB18" s="303"/>
      <c r="EC18" s="303"/>
      <c r="ED18" s="303"/>
      <c r="EE18" s="303"/>
      <c r="EF18" s="303"/>
      <c r="EG18" s="303"/>
      <c r="EH18" s="303"/>
      <c r="EI18" s="303"/>
      <c r="EJ18" s="303"/>
      <c r="EK18" s="303"/>
      <c r="EL18" s="303"/>
      <c r="EM18" s="303"/>
      <c r="EN18" s="303"/>
      <c r="EO18" s="303"/>
      <c r="EP18" s="303"/>
      <c r="EQ18" s="303"/>
      <c r="ER18" s="303"/>
      <c r="ES18" s="303"/>
      <c r="ET18" s="303"/>
      <c r="EU18" s="303"/>
      <c r="EV18" s="303"/>
      <c r="EW18" s="303"/>
      <c r="EX18" s="303"/>
      <c r="EY18" s="303"/>
      <c r="EZ18" s="303"/>
      <c r="FA18" s="303"/>
      <c r="FB18" s="303"/>
      <c r="FC18" s="303"/>
      <c r="FD18" s="303"/>
      <c r="FE18" s="303"/>
      <c r="FF18" s="303"/>
      <c r="FG18" s="303"/>
      <c r="FH18" s="303"/>
      <c r="FI18" s="303"/>
      <c r="FJ18" s="303"/>
      <c r="FK18" s="303"/>
      <c r="FL18" s="303"/>
      <c r="FM18" s="303"/>
      <c r="FN18" s="303"/>
      <c r="FO18" s="303"/>
      <c r="FP18" s="303"/>
      <c r="FQ18" s="303"/>
      <c r="FR18" s="303"/>
      <c r="FS18" s="303"/>
      <c r="FT18" s="303"/>
      <c r="FU18" s="303"/>
      <c r="FV18" s="303"/>
      <c r="FW18" s="303"/>
      <c r="FX18" s="303"/>
      <c r="FY18" s="303"/>
      <c r="FZ18" s="303"/>
      <c r="GA18" s="303"/>
      <c r="GB18" s="303"/>
      <c r="GC18" s="303"/>
      <c r="GD18" s="303"/>
      <c r="GE18" s="303"/>
      <c r="GF18" s="303"/>
      <c r="GG18" s="303"/>
      <c r="GH18" s="303"/>
      <c r="GI18" s="303"/>
      <c r="GJ18" s="303"/>
      <c r="GK18" s="303"/>
      <c r="GL18" s="303"/>
      <c r="GM18" s="303"/>
      <c r="GN18" s="303"/>
      <c r="GO18" s="303"/>
      <c r="GP18" s="303"/>
      <c r="GQ18" s="303"/>
      <c r="GR18" s="303"/>
      <c r="GS18" s="303"/>
    </row>
    <row r="19" spans="1:201" customFormat="1" ht="20.100000000000001" customHeight="1">
      <c r="A19" s="278" t="s">
        <v>1371</v>
      </c>
      <c r="B19" s="215"/>
      <c r="C19" s="303"/>
      <c r="D19" s="303"/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3"/>
      <c r="BW19" s="303"/>
      <c r="BX19" s="303"/>
      <c r="BY19" s="303"/>
      <c r="BZ19" s="303"/>
      <c r="CA19" s="303"/>
      <c r="CB19" s="303"/>
      <c r="CC19" s="303"/>
      <c r="CD19" s="303"/>
      <c r="CE19" s="303"/>
      <c r="CF19" s="303"/>
      <c r="CG19" s="303"/>
      <c r="CH19" s="303"/>
      <c r="CI19" s="303"/>
      <c r="CJ19" s="303"/>
      <c r="CK19" s="303"/>
      <c r="CL19" s="303"/>
      <c r="CM19" s="303"/>
      <c r="CN19" s="303"/>
      <c r="CO19" s="303"/>
      <c r="CP19" s="303"/>
      <c r="CQ19" s="303"/>
      <c r="CR19" s="303"/>
      <c r="CS19" s="303"/>
      <c r="CT19" s="303"/>
      <c r="CU19" s="303"/>
      <c r="CV19" s="303"/>
      <c r="CW19" s="303"/>
      <c r="CX19" s="303"/>
      <c r="CY19" s="303"/>
      <c r="CZ19" s="303"/>
      <c r="DA19" s="303"/>
      <c r="DB19" s="303"/>
      <c r="DC19" s="303"/>
      <c r="DD19" s="303"/>
      <c r="DE19" s="303"/>
      <c r="DF19" s="303"/>
      <c r="DG19" s="303"/>
      <c r="DH19" s="303"/>
      <c r="DI19" s="303"/>
      <c r="DJ19" s="303"/>
      <c r="DK19" s="303"/>
      <c r="DL19" s="303"/>
      <c r="DM19" s="303"/>
      <c r="DN19" s="303"/>
      <c r="DO19" s="303"/>
      <c r="DP19" s="303"/>
      <c r="DQ19" s="303"/>
      <c r="DR19" s="303"/>
      <c r="DS19" s="303"/>
      <c r="DT19" s="303"/>
      <c r="DU19" s="303"/>
      <c r="DV19" s="303"/>
      <c r="DW19" s="303"/>
      <c r="DX19" s="303"/>
      <c r="DY19" s="303"/>
      <c r="DZ19" s="303"/>
      <c r="EA19" s="303"/>
      <c r="EB19" s="303"/>
      <c r="EC19" s="303"/>
      <c r="ED19" s="303"/>
      <c r="EE19" s="303"/>
      <c r="EF19" s="303"/>
      <c r="EG19" s="303"/>
      <c r="EH19" s="303"/>
      <c r="EI19" s="303"/>
      <c r="EJ19" s="303"/>
      <c r="EK19" s="303"/>
      <c r="EL19" s="303"/>
      <c r="EM19" s="303"/>
      <c r="EN19" s="303"/>
      <c r="EO19" s="303"/>
      <c r="EP19" s="303"/>
      <c r="EQ19" s="303"/>
      <c r="ER19" s="303"/>
      <c r="ES19" s="303"/>
      <c r="ET19" s="303"/>
      <c r="EU19" s="303"/>
      <c r="EV19" s="303"/>
      <c r="EW19" s="303"/>
      <c r="EX19" s="303"/>
      <c r="EY19" s="303"/>
      <c r="EZ19" s="303"/>
      <c r="FA19" s="303"/>
      <c r="FB19" s="303"/>
      <c r="FC19" s="303"/>
      <c r="FD19" s="303"/>
      <c r="FE19" s="303"/>
      <c r="FF19" s="303"/>
      <c r="FG19" s="303"/>
      <c r="FH19" s="303"/>
      <c r="FI19" s="303"/>
      <c r="FJ19" s="303"/>
      <c r="FK19" s="303"/>
      <c r="FL19" s="303"/>
      <c r="FM19" s="303"/>
      <c r="FN19" s="303"/>
      <c r="FO19" s="303"/>
      <c r="FP19" s="303"/>
      <c r="FQ19" s="303"/>
      <c r="FR19" s="303"/>
      <c r="FS19" s="303"/>
      <c r="FT19" s="303"/>
      <c r="FU19" s="303"/>
      <c r="FV19" s="303"/>
      <c r="FW19" s="303"/>
      <c r="FX19" s="303"/>
      <c r="FY19" s="303"/>
      <c r="FZ19" s="303"/>
      <c r="GA19" s="303"/>
      <c r="GB19" s="303"/>
      <c r="GC19" s="303"/>
      <c r="GD19" s="303"/>
      <c r="GE19" s="303"/>
      <c r="GF19" s="303"/>
      <c r="GG19" s="303"/>
      <c r="GH19" s="303"/>
      <c r="GI19" s="303"/>
      <c r="GJ19" s="303"/>
      <c r="GK19" s="303"/>
      <c r="GL19" s="303"/>
      <c r="GM19" s="303"/>
      <c r="GN19" s="303"/>
      <c r="GO19" s="303"/>
      <c r="GP19" s="303"/>
      <c r="GQ19" s="303"/>
      <c r="GR19" s="303"/>
      <c r="GS19" s="303"/>
    </row>
    <row r="20" spans="1:201" customFormat="1" ht="20.100000000000001" customHeight="1">
      <c r="A20" s="278" t="s">
        <v>1372</v>
      </c>
      <c r="B20" s="215"/>
      <c r="C20" s="303"/>
      <c r="D20" s="303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303"/>
      <c r="BW20" s="303"/>
      <c r="BX20" s="303"/>
      <c r="BY20" s="303"/>
      <c r="BZ20" s="303"/>
      <c r="CA20" s="303"/>
      <c r="CB20" s="303"/>
      <c r="CC20" s="303"/>
      <c r="CD20" s="303"/>
      <c r="CE20" s="303"/>
      <c r="CF20" s="303"/>
      <c r="CG20" s="303"/>
      <c r="CH20" s="303"/>
      <c r="CI20" s="303"/>
      <c r="CJ20" s="303"/>
      <c r="CK20" s="303"/>
      <c r="CL20" s="303"/>
      <c r="CM20" s="303"/>
      <c r="CN20" s="303"/>
      <c r="CO20" s="303"/>
      <c r="CP20" s="303"/>
      <c r="CQ20" s="303"/>
      <c r="CR20" s="303"/>
      <c r="CS20" s="303"/>
      <c r="CT20" s="303"/>
      <c r="CU20" s="303"/>
      <c r="CV20" s="303"/>
      <c r="CW20" s="303"/>
      <c r="CX20" s="303"/>
      <c r="CY20" s="303"/>
      <c r="CZ20" s="303"/>
      <c r="DA20" s="303"/>
      <c r="DB20" s="303"/>
      <c r="DC20" s="303"/>
      <c r="DD20" s="303"/>
      <c r="DE20" s="303"/>
      <c r="DF20" s="303"/>
      <c r="DG20" s="303"/>
      <c r="DH20" s="303"/>
      <c r="DI20" s="303"/>
      <c r="DJ20" s="303"/>
      <c r="DK20" s="303"/>
      <c r="DL20" s="303"/>
      <c r="DM20" s="303"/>
      <c r="DN20" s="303"/>
      <c r="DO20" s="303"/>
      <c r="DP20" s="303"/>
      <c r="DQ20" s="303"/>
      <c r="DR20" s="303"/>
      <c r="DS20" s="303"/>
      <c r="DT20" s="303"/>
      <c r="DU20" s="303"/>
      <c r="DV20" s="303"/>
      <c r="DW20" s="303"/>
      <c r="DX20" s="303"/>
      <c r="DY20" s="303"/>
      <c r="DZ20" s="303"/>
      <c r="EA20" s="303"/>
      <c r="EB20" s="303"/>
      <c r="EC20" s="303"/>
      <c r="ED20" s="303"/>
      <c r="EE20" s="303"/>
      <c r="EF20" s="303"/>
      <c r="EG20" s="303"/>
      <c r="EH20" s="303"/>
      <c r="EI20" s="303"/>
      <c r="EJ20" s="303"/>
      <c r="EK20" s="303"/>
      <c r="EL20" s="303"/>
      <c r="EM20" s="303"/>
      <c r="EN20" s="303"/>
      <c r="EO20" s="303"/>
      <c r="EP20" s="303"/>
      <c r="EQ20" s="303"/>
      <c r="ER20" s="303"/>
      <c r="ES20" s="303"/>
      <c r="ET20" s="303"/>
      <c r="EU20" s="303"/>
      <c r="EV20" s="303"/>
      <c r="EW20" s="303"/>
      <c r="EX20" s="303"/>
      <c r="EY20" s="303"/>
      <c r="EZ20" s="303"/>
      <c r="FA20" s="303"/>
      <c r="FB20" s="303"/>
      <c r="FC20" s="303"/>
      <c r="FD20" s="303"/>
      <c r="FE20" s="303"/>
      <c r="FF20" s="303"/>
      <c r="FG20" s="303"/>
      <c r="FH20" s="303"/>
      <c r="FI20" s="303"/>
      <c r="FJ20" s="303"/>
      <c r="FK20" s="303"/>
      <c r="FL20" s="303"/>
      <c r="FM20" s="303"/>
      <c r="FN20" s="303"/>
      <c r="FO20" s="303"/>
      <c r="FP20" s="303"/>
      <c r="FQ20" s="303"/>
      <c r="FR20" s="303"/>
      <c r="FS20" s="303"/>
      <c r="FT20" s="303"/>
      <c r="FU20" s="303"/>
      <c r="FV20" s="303"/>
      <c r="FW20" s="303"/>
      <c r="FX20" s="303"/>
      <c r="FY20" s="303"/>
      <c r="FZ20" s="303"/>
      <c r="GA20" s="303"/>
      <c r="GB20" s="303"/>
      <c r="GC20" s="303"/>
      <c r="GD20" s="303"/>
      <c r="GE20" s="303"/>
      <c r="GF20" s="303"/>
      <c r="GG20" s="303"/>
      <c r="GH20" s="303"/>
      <c r="GI20" s="303"/>
      <c r="GJ20" s="303"/>
      <c r="GK20" s="303"/>
      <c r="GL20" s="303"/>
      <c r="GM20" s="303"/>
      <c r="GN20" s="303"/>
      <c r="GO20" s="303"/>
      <c r="GP20" s="303"/>
      <c r="GQ20" s="303"/>
      <c r="GR20" s="303"/>
      <c r="GS20" s="303"/>
    </row>
    <row r="21" spans="1:201" customFormat="1" ht="20.100000000000001" customHeight="1">
      <c r="A21" s="278" t="s">
        <v>1373</v>
      </c>
      <c r="B21" s="215">
        <v>2248</v>
      </c>
      <c r="C21" s="303"/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3"/>
      <c r="AE21" s="303"/>
      <c r="AF21" s="303"/>
      <c r="AG21" s="303"/>
      <c r="AH21" s="303"/>
      <c r="AI21" s="303"/>
      <c r="AJ21" s="303"/>
      <c r="AK21" s="303"/>
      <c r="AL21" s="303"/>
      <c r="AM21" s="303"/>
      <c r="AN21" s="303"/>
      <c r="AO21" s="303"/>
      <c r="AP21" s="303"/>
      <c r="AQ21" s="303"/>
      <c r="AR21" s="303"/>
      <c r="AS21" s="303"/>
      <c r="AT21" s="303"/>
      <c r="AU21" s="303"/>
      <c r="AV21" s="303"/>
      <c r="AW21" s="303"/>
      <c r="AX21" s="303"/>
      <c r="AY21" s="303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  <c r="BS21" s="303"/>
      <c r="BT21" s="303"/>
      <c r="BU21" s="303"/>
      <c r="BV21" s="303"/>
      <c r="BW21" s="303"/>
      <c r="BX21" s="303"/>
      <c r="BY21" s="303"/>
      <c r="BZ21" s="303"/>
      <c r="CA21" s="303"/>
      <c r="CB21" s="303"/>
      <c r="CC21" s="303"/>
      <c r="CD21" s="303"/>
      <c r="CE21" s="303"/>
      <c r="CF21" s="303"/>
      <c r="CG21" s="303"/>
      <c r="CH21" s="303"/>
      <c r="CI21" s="303"/>
      <c r="CJ21" s="303"/>
      <c r="CK21" s="303"/>
      <c r="CL21" s="303"/>
      <c r="CM21" s="303"/>
      <c r="CN21" s="303"/>
      <c r="CO21" s="303"/>
      <c r="CP21" s="303"/>
      <c r="CQ21" s="303"/>
      <c r="CR21" s="303"/>
      <c r="CS21" s="303"/>
      <c r="CT21" s="303"/>
      <c r="CU21" s="303"/>
      <c r="CV21" s="303"/>
      <c r="CW21" s="303"/>
      <c r="CX21" s="303"/>
      <c r="CY21" s="303"/>
      <c r="CZ21" s="303"/>
      <c r="DA21" s="303"/>
      <c r="DB21" s="303"/>
      <c r="DC21" s="303"/>
      <c r="DD21" s="303"/>
      <c r="DE21" s="303"/>
      <c r="DF21" s="303"/>
      <c r="DG21" s="303"/>
      <c r="DH21" s="303"/>
      <c r="DI21" s="303"/>
      <c r="DJ21" s="303"/>
      <c r="DK21" s="303"/>
      <c r="DL21" s="303"/>
      <c r="DM21" s="303"/>
      <c r="DN21" s="303"/>
      <c r="DO21" s="303"/>
      <c r="DP21" s="303"/>
      <c r="DQ21" s="303"/>
      <c r="DR21" s="303"/>
      <c r="DS21" s="303"/>
      <c r="DT21" s="303"/>
      <c r="DU21" s="303"/>
      <c r="DV21" s="303"/>
      <c r="DW21" s="303"/>
      <c r="DX21" s="303"/>
      <c r="DY21" s="303"/>
      <c r="DZ21" s="303"/>
      <c r="EA21" s="303"/>
      <c r="EB21" s="303"/>
      <c r="EC21" s="303"/>
      <c r="ED21" s="303"/>
      <c r="EE21" s="303"/>
      <c r="EF21" s="303"/>
      <c r="EG21" s="303"/>
      <c r="EH21" s="303"/>
      <c r="EI21" s="303"/>
      <c r="EJ21" s="303"/>
      <c r="EK21" s="303"/>
      <c r="EL21" s="303"/>
      <c r="EM21" s="303"/>
      <c r="EN21" s="303"/>
      <c r="EO21" s="303"/>
      <c r="EP21" s="303"/>
      <c r="EQ21" s="303"/>
      <c r="ER21" s="303"/>
      <c r="ES21" s="303"/>
      <c r="ET21" s="303"/>
      <c r="EU21" s="303"/>
      <c r="EV21" s="303"/>
      <c r="EW21" s="303"/>
      <c r="EX21" s="303"/>
      <c r="EY21" s="303"/>
      <c r="EZ21" s="303"/>
      <c r="FA21" s="303"/>
      <c r="FB21" s="303"/>
      <c r="FC21" s="303"/>
      <c r="FD21" s="303"/>
      <c r="FE21" s="303"/>
      <c r="FF21" s="303"/>
      <c r="FG21" s="303"/>
      <c r="FH21" s="303"/>
      <c r="FI21" s="303"/>
      <c r="FJ21" s="303"/>
      <c r="FK21" s="303"/>
      <c r="FL21" s="303"/>
      <c r="FM21" s="303"/>
      <c r="FN21" s="303"/>
      <c r="FO21" s="303"/>
      <c r="FP21" s="303"/>
      <c r="FQ21" s="303"/>
      <c r="FR21" s="303"/>
      <c r="FS21" s="303"/>
      <c r="FT21" s="303"/>
      <c r="FU21" s="303"/>
      <c r="FV21" s="303"/>
      <c r="FW21" s="303"/>
      <c r="FX21" s="303"/>
      <c r="FY21" s="303"/>
      <c r="FZ21" s="303"/>
      <c r="GA21" s="303"/>
      <c r="GB21" s="303"/>
      <c r="GC21" s="303"/>
      <c r="GD21" s="303"/>
      <c r="GE21" s="303"/>
      <c r="GF21" s="303"/>
      <c r="GG21" s="303"/>
      <c r="GH21" s="303"/>
      <c r="GI21" s="303"/>
      <c r="GJ21" s="303"/>
      <c r="GK21" s="303"/>
      <c r="GL21" s="303"/>
      <c r="GM21" s="303"/>
      <c r="GN21" s="303"/>
      <c r="GO21" s="303"/>
      <c r="GP21" s="303"/>
      <c r="GQ21" s="303"/>
      <c r="GR21" s="303"/>
      <c r="GS21" s="303"/>
    </row>
    <row r="22" spans="1:201" customFormat="1" ht="20.100000000000001" customHeight="1">
      <c r="A22" s="283" t="s">
        <v>1374</v>
      </c>
      <c r="B22" s="215"/>
      <c r="C22" s="303"/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303"/>
      <c r="AI22" s="303"/>
      <c r="AJ22" s="303"/>
      <c r="AK22" s="303"/>
      <c r="AL22" s="303"/>
      <c r="AM22" s="303"/>
      <c r="AN22" s="303"/>
      <c r="AO22" s="303"/>
      <c r="AP22" s="303"/>
      <c r="AQ22" s="303"/>
      <c r="AR22" s="303"/>
      <c r="AS22" s="303"/>
      <c r="AT22" s="303"/>
      <c r="AU22" s="303"/>
      <c r="AV22" s="303"/>
      <c r="AW22" s="303"/>
      <c r="AX22" s="303"/>
      <c r="AY22" s="303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  <c r="BS22" s="303"/>
      <c r="BT22" s="303"/>
      <c r="BU22" s="303"/>
      <c r="BV22" s="303"/>
      <c r="BW22" s="303"/>
      <c r="BX22" s="303"/>
      <c r="BY22" s="303"/>
      <c r="BZ22" s="303"/>
      <c r="CA22" s="303"/>
      <c r="CB22" s="303"/>
      <c r="CC22" s="303"/>
      <c r="CD22" s="303"/>
      <c r="CE22" s="303"/>
      <c r="CF22" s="303"/>
      <c r="CG22" s="303"/>
      <c r="CH22" s="303"/>
      <c r="CI22" s="303"/>
      <c r="CJ22" s="303"/>
      <c r="CK22" s="303"/>
      <c r="CL22" s="303"/>
      <c r="CM22" s="303"/>
      <c r="CN22" s="303"/>
      <c r="CO22" s="303"/>
      <c r="CP22" s="303"/>
      <c r="CQ22" s="303"/>
      <c r="CR22" s="303"/>
      <c r="CS22" s="303"/>
      <c r="CT22" s="303"/>
      <c r="CU22" s="303"/>
      <c r="CV22" s="303"/>
      <c r="CW22" s="303"/>
      <c r="CX22" s="303"/>
      <c r="CY22" s="303"/>
      <c r="CZ22" s="303"/>
      <c r="DA22" s="303"/>
      <c r="DB22" s="303"/>
      <c r="DC22" s="303"/>
      <c r="DD22" s="303"/>
      <c r="DE22" s="303"/>
      <c r="DF22" s="303"/>
      <c r="DG22" s="303"/>
      <c r="DH22" s="303"/>
      <c r="DI22" s="303"/>
      <c r="DJ22" s="303"/>
      <c r="DK22" s="303"/>
      <c r="DL22" s="303"/>
      <c r="DM22" s="303"/>
      <c r="DN22" s="303"/>
      <c r="DO22" s="303"/>
      <c r="DP22" s="303"/>
      <c r="DQ22" s="303"/>
      <c r="DR22" s="303"/>
      <c r="DS22" s="303"/>
      <c r="DT22" s="303"/>
      <c r="DU22" s="303"/>
      <c r="DV22" s="303"/>
      <c r="DW22" s="303"/>
      <c r="DX22" s="303"/>
      <c r="DY22" s="303"/>
      <c r="DZ22" s="303"/>
      <c r="EA22" s="303"/>
      <c r="EB22" s="303"/>
      <c r="EC22" s="303"/>
      <c r="ED22" s="303"/>
      <c r="EE22" s="303"/>
      <c r="EF22" s="303"/>
      <c r="EG22" s="303"/>
      <c r="EH22" s="303"/>
      <c r="EI22" s="303"/>
      <c r="EJ22" s="303"/>
      <c r="EK22" s="303"/>
      <c r="EL22" s="303"/>
      <c r="EM22" s="303"/>
      <c r="EN22" s="303"/>
      <c r="EO22" s="303"/>
      <c r="EP22" s="303"/>
      <c r="EQ22" s="303"/>
      <c r="ER22" s="303"/>
      <c r="ES22" s="303"/>
      <c r="ET22" s="303"/>
      <c r="EU22" s="303"/>
      <c r="EV22" s="303"/>
      <c r="EW22" s="303"/>
      <c r="EX22" s="303"/>
      <c r="EY22" s="303"/>
      <c r="EZ22" s="303"/>
      <c r="FA22" s="303"/>
      <c r="FB22" s="303"/>
      <c r="FC22" s="303"/>
      <c r="FD22" s="303"/>
      <c r="FE22" s="303"/>
      <c r="FF22" s="303"/>
      <c r="FG22" s="303"/>
      <c r="FH22" s="303"/>
      <c r="FI22" s="303"/>
      <c r="FJ22" s="303"/>
      <c r="FK22" s="303"/>
      <c r="FL22" s="303"/>
      <c r="FM22" s="303"/>
      <c r="FN22" s="303"/>
      <c r="FO22" s="303"/>
      <c r="FP22" s="303"/>
      <c r="FQ22" s="303"/>
      <c r="FR22" s="303"/>
      <c r="FS22" s="303"/>
      <c r="FT22" s="303"/>
      <c r="FU22" s="303"/>
      <c r="FV22" s="303"/>
      <c r="FW22" s="303"/>
      <c r="FX22" s="303"/>
      <c r="FY22" s="303"/>
      <c r="FZ22" s="303"/>
      <c r="GA22" s="303"/>
      <c r="GB22" s="303"/>
      <c r="GC22" s="303"/>
      <c r="GD22" s="303"/>
      <c r="GE22" s="303"/>
      <c r="GF22" s="303"/>
      <c r="GG22" s="303"/>
      <c r="GH22" s="303"/>
      <c r="GI22" s="303"/>
      <c r="GJ22" s="303"/>
      <c r="GK22" s="303"/>
      <c r="GL22" s="303"/>
      <c r="GM22" s="303"/>
      <c r="GN22" s="303"/>
      <c r="GO22" s="303"/>
      <c r="GP22" s="303"/>
      <c r="GQ22" s="303"/>
      <c r="GR22" s="303"/>
      <c r="GS22" s="303"/>
    </row>
    <row r="23" spans="1:201" customFormat="1" ht="20.100000000000001" customHeight="1">
      <c r="A23" s="283" t="s">
        <v>1375</v>
      </c>
      <c r="B23" s="215"/>
      <c r="C23" s="303"/>
      <c r="D23" s="303"/>
      <c r="E23" s="303"/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O23" s="303"/>
      <c r="AP23" s="303"/>
      <c r="AQ23" s="303"/>
      <c r="AR23" s="303"/>
      <c r="AS23" s="303"/>
      <c r="AT23" s="303"/>
      <c r="AU23" s="303"/>
      <c r="AV23" s="303"/>
      <c r="AW23" s="303"/>
      <c r="AX23" s="303"/>
      <c r="AY23" s="303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  <c r="BR23" s="303"/>
      <c r="BS23" s="303"/>
      <c r="BT23" s="303"/>
      <c r="BU23" s="303"/>
      <c r="BV23" s="303"/>
      <c r="BW23" s="303"/>
      <c r="BX23" s="303"/>
      <c r="BY23" s="303"/>
      <c r="BZ23" s="303"/>
      <c r="CA23" s="303"/>
      <c r="CB23" s="303"/>
      <c r="CC23" s="303"/>
      <c r="CD23" s="303"/>
      <c r="CE23" s="303"/>
      <c r="CF23" s="303"/>
      <c r="CG23" s="303"/>
      <c r="CH23" s="303"/>
      <c r="CI23" s="303"/>
      <c r="CJ23" s="303"/>
      <c r="CK23" s="303"/>
      <c r="CL23" s="303"/>
      <c r="CM23" s="303"/>
      <c r="CN23" s="303"/>
      <c r="CO23" s="303"/>
      <c r="CP23" s="303"/>
      <c r="CQ23" s="303"/>
      <c r="CR23" s="303"/>
      <c r="CS23" s="303"/>
      <c r="CT23" s="303"/>
      <c r="CU23" s="303"/>
      <c r="CV23" s="303"/>
      <c r="CW23" s="303"/>
      <c r="CX23" s="303"/>
      <c r="CY23" s="303"/>
      <c r="CZ23" s="303"/>
      <c r="DA23" s="303"/>
      <c r="DB23" s="303"/>
      <c r="DC23" s="303"/>
      <c r="DD23" s="303"/>
      <c r="DE23" s="303"/>
      <c r="DF23" s="303"/>
      <c r="DG23" s="303"/>
      <c r="DH23" s="303"/>
      <c r="DI23" s="303"/>
      <c r="DJ23" s="303"/>
      <c r="DK23" s="303"/>
      <c r="DL23" s="303"/>
      <c r="DM23" s="303"/>
      <c r="DN23" s="303"/>
      <c r="DO23" s="303"/>
      <c r="DP23" s="303"/>
      <c r="DQ23" s="303"/>
      <c r="DR23" s="303"/>
      <c r="DS23" s="303"/>
      <c r="DT23" s="303"/>
      <c r="DU23" s="303"/>
      <c r="DV23" s="303"/>
      <c r="DW23" s="303"/>
      <c r="DX23" s="303"/>
      <c r="DY23" s="303"/>
      <c r="DZ23" s="303"/>
      <c r="EA23" s="303"/>
      <c r="EB23" s="303"/>
      <c r="EC23" s="303"/>
      <c r="ED23" s="303"/>
      <c r="EE23" s="303"/>
      <c r="EF23" s="303"/>
      <c r="EG23" s="303"/>
      <c r="EH23" s="303"/>
      <c r="EI23" s="303"/>
      <c r="EJ23" s="303"/>
      <c r="EK23" s="303"/>
      <c r="EL23" s="303"/>
      <c r="EM23" s="303"/>
      <c r="EN23" s="303"/>
      <c r="EO23" s="303"/>
      <c r="EP23" s="303"/>
      <c r="EQ23" s="303"/>
      <c r="ER23" s="303"/>
      <c r="ES23" s="303"/>
      <c r="ET23" s="303"/>
      <c r="EU23" s="303"/>
      <c r="EV23" s="303"/>
      <c r="EW23" s="303"/>
      <c r="EX23" s="303"/>
      <c r="EY23" s="303"/>
      <c r="EZ23" s="303"/>
      <c r="FA23" s="303"/>
      <c r="FB23" s="303"/>
      <c r="FC23" s="303"/>
      <c r="FD23" s="303"/>
      <c r="FE23" s="303"/>
      <c r="FF23" s="303"/>
      <c r="FG23" s="303"/>
      <c r="FH23" s="303"/>
      <c r="FI23" s="303"/>
      <c r="FJ23" s="303"/>
      <c r="FK23" s="303"/>
      <c r="FL23" s="303"/>
      <c r="FM23" s="303"/>
      <c r="FN23" s="303"/>
      <c r="FO23" s="303"/>
      <c r="FP23" s="303"/>
      <c r="FQ23" s="303"/>
      <c r="FR23" s="303"/>
      <c r="FS23" s="303"/>
      <c r="FT23" s="303"/>
      <c r="FU23" s="303"/>
      <c r="FV23" s="303"/>
      <c r="FW23" s="303"/>
      <c r="FX23" s="303"/>
      <c r="FY23" s="303"/>
      <c r="FZ23" s="303"/>
      <c r="GA23" s="303"/>
      <c r="GB23" s="303"/>
      <c r="GC23" s="303"/>
      <c r="GD23" s="303"/>
      <c r="GE23" s="303"/>
      <c r="GF23" s="303"/>
      <c r="GG23" s="303"/>
      <c r="GH23" s="303"/>
      <c r="GI23" s="303"/>
      <c r="GJ23" s="303"/>
      <c r="GK23" s="303"/>
      <c r="GL23" s="303"/>
      <c r="GM23" s="303"/>
      <c r="GN23" s="303"/>
      <c r="GO23" s="303"/>
      <c r="GP23" s="303"/>
      <c r="GQ23" s="303"/>
      <c r="GR23" s="303"/>
      <c r="GS23" s="303"/>
    </row>
    <row r="24" spans="1:201" customFormat="1" ht="20.100000000000001" customHeight="1">
      <c r="A24" s="278" t="s">
        <v>1376</v>
      </c>
      <c r="B24" s="215">
        <v>8</v>
      </c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03"/>
      <c r="AF24" s="303"/>
      <c r="AG24" s="303"/>
      <c r="AH24" s="303"/>
      <c r="AI24" s="303"/>
      <c r="AJ24" s="303"/>
      <c r="AK24" s="303"/>
      <c r="AL24" s="303"/>
      <c r="AM24" s="303"/>
      <c r="AN24" s="303"/>
      <c r="AO24" s="303"/>
      <c r="AP24" s="303"/>
      <c r="AQ24" s="303"/>
      <c r="AR24" s="303"/>
      <c r="AS24" s="303"/>
      <c r="AT24" s="303"/>
      <c r="AU24" s="303"/>
      <c r="AV24" s="303"/>
      <c r="AW24" s="303"/>
      <c r="AX24" s="303"/>
      <c r="AY24" s="303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  <c r="BS24" s="303"/>
      <c r="BT24" s="303"/>
      <c r="BU24" s="303"/>
      <c r="BV24" s="303"/>
      <c r="BW24" s="303"/>
      <c r="BX24" s="303"/>
      <c r="BY24" s="303"/>
      <c r="BZ24" s="303"/>
      <c r="CA24" s="303"/>
      <c r="CB24" s="303"/>
      <c r="CC24" s="303"/>
      <c r="CD24" s="303"/>
      <c r="CE24" s="303"/>
      <c r="CF24" s="303"/>
      <c r="CG24" s="303"/>
      <c r="CH24" s="303"/>
      <c r="CI24" s="303"/>
      <c r="CJ24" s="303"/>
      <c r="CK24" s="303"/>
      <c r="CL24" s="303"/>
      <c r="CM24" s="303"/>
      <c r="CN24" s="303"/>
      <c r="CO24" s="303"/>
      <c r="CP24" s="303"/>
      <c r="CQ24" s="303"/>
      <c r="CR24" s="303"/>
      <c r="CS24" s="303"/>
      <c r="CT24" s="303"/>
      <c r="CU24" s="303"/>
      <c r="CV24" s="303"/>
      <c r="CW24" s="303"/>
      <c r="CX24" s="303"/>
      <c r="CY24" s="303"/>
      <c r="CZ24" s="303"/>
      <c r="DA24" s="303"/>
      <c r="DB24" s="303"/>
      <c r="DC24" s="303"/>
      <c r="DD24" s="303"/>
      <c r="DE24" s="303"/>
      <c r="DF24" s="303"/>
      <c r="DG24" s="303"/>
      <c r="DH24" s="303"/>
      <c r="DI24" s="303"/>
      <c r="DJ24" s="303"/>
      <c r="DK24" s="303"/>
      <c r="DL24" s="303"/>
      <c r="DM24" s="303"/>
      <c r="DN24" s="303"/>
      <c r="DO24" s="303"/>
      <c r="DP24" s="303"/>
      <c r="DQ24" s="303"/>
      <c r="DR24" s="303"/>
      <c r="DS24" s="303"/>
      <c r="DT24" s="303"/>
      <c r="DU24" s="303"/>
      <c r="DV24" s="303"/>
      <c r="DW24" s="303"/>
      <c r="DX24" s="303"/>
      <c r="DY24" s="303"/>
      <c r="DZ24" s="303"/>
      <c r="EA24" s="303"/>
      <c r="EB24" s="303"/>
      <c r="EC24" s="303"/>
      <c r="ED24" s="303"/>
      <c r="EE24" s="303"/>
      <c r="EF24" s="303"/>
      <c r="EG24" s="303"/>
      <c r="EH24" s="303"/>
      <c r="EI24" s="303"/>
      <c r="EJ24" s="303"/>
      <c r="EK24" s="303"/>
      <c r="EL24" s="303"/>
      <c r="EM24" s="303"/>
      <c r="EN24" s="303"/>
      <c r="EO24" s="303"/>
      <c r="EP24" s="303"/>
      <c r="EQ24" s="303"/>
      <c r="ER24" s="303"/>
      <c r="ES24" s="303"/>
      <c r="ET24" s="303"/>
      <c r="EU24" s="303"/>
      <c r="EV24" s="303"/>
      <c r="EW24" s="303"/>
      <c r="EX24" s="303"/>
      <c r="EY24" s="303"/>
      <c r="EZ24" s="303"/>
      <c r="FA24" s="303"/>
      <c r="FB24" s="303"/>
      <c r="FC24" s="303"/>
      <c r="FD24" s="303"/>
      <c r="FE24" s="303"/>
      <c r="FF24" s="303"/>
      <c r="FG24" s="303"/>
      <c r="FH24" s="303"/>
      <c r="FI24" s="303"/>
      <c r="FJ24" s="303"/>
      <c r="FK24" s="303"/>
      <c r="FL24" s="303"/>
      <c r="FM24" s="303"/>
      <c r="FN24" s="303"/>
      <c r="FO24" s="303"/>
      <c r="FP24" s="303"/>
      <c r="FQ24" s="303"/>
      <c r="FR24" s="303"/>
      <c r="FS24" s="303"/>
      <c r="FT24" s="303"/>
      <c r="FU24" s="303"/>
      <c r="FV24" s="303"/>
      <c r="FW24" s="303"/>
      <c r="FX24" s="303"/>
      <c r="FY24" s="303"/>
      <c r="FZ24" s="303"/>
      <c r="GA24" s="303"/>
      <c r="GB24" s="303"/>
      <c r="GC24" s="303"/>
      <c r="GD24" s="303"/>
      <c r="GE24" s="303"/>
      <c r="GF24" s="303"/>
      <c r="GG24" s="303"/>
      <c r="GH24" s="303"/>
      <c r="GI24" s="303"/>
      <c r="GJ24" s="303"/>
      <c r="GK24" s="303"/>
      <c r="GL24" s="303"/>
      <c r="GM24" s="303"/>
      <c r="GN24" s="303"/>
      <c r="GO24" s="303"/>
      <c r="GP24" s="303"/>
      <c r="GQ24" s="303"/>
      <c r="GR24" s="303"/>
      <c r="GS24" s="303"/>
    </row>
    <row r="25" spans="1:201" customFormat="1" ht="20.100000000000001" customHeight="1">
      <c r="A25" s="278" t="s">
        <v>1377</v>
      </c>
      <c r="B25" s="215"/>
      <c r="C25" s="303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303"/>
      <c r="AA25" s="303"/>
      <c r="AB25" s="303"/>
      <c r="AC25" s="303"/>
      <c r="AD25" s="303"/>
      <c r="AE25" s="303"/>
      <c r="AF25" s="303"/>
      <c r="AG25" s="303"/>
      <c r="AH25" s="303"/>
      <c r="AI25" s="303"/>
      <c r="AJ25" s="303"/>
      <c r="AK25" s="303"/>
      <c r="AL25" s="303"/>
      <c r="AM25" s="303"/>
      <c r="AN25" s="303"/>
      <c r="AO25" s="303"/>
      <c r="AP25" s="303"/>
      <c r="AQ25" s="303"/>
      <c r="AR25" s="303"/>
      <c r="AS25" s="303"/>
      <c r="AT25" s="303"/>
      <c r="AU25" s="303"/>
      <c r="AV25" s="303"/>
      <c r="AW25" s="303"/>
      <c r="AX25" s="303"/>
      <c r="AY25" s="303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  <c r="BS25" s="303"/>
      <c r="BT25" s="303"/>
      <c r="BU25" s="303"/>
      <c r="BV25" s="303"/>
      <c r="BW25" s="303"/>
      <c r="BX25" s="303"/>
      <c r="BY25" s="303"/>
      <c r="BZ25" s="303"/>
      <c r="CA25" s="303"/>
      <c r="CB25" s="303"/>
      <c r="CC25" s="303"/>
      <c r="CD25" s="303"/>
      <c r="CE25" s="303"/>
      <c r="CF25" s="303"/>
      <c r="CG25" s="303"/>
      <c r="CH25" s="303"/>
      <c r="CI25" s="303"/>
      <c r="CJ25" s="303"/>
      <c r="CK25" s="303"/>
      <c r="CL25" s="303"/>
      <c r="CM25" s="303"/>
      <c r="CN25" s="303"/>
      <c r="CO25" s="303"/>
      <c r="CP25" s="303"/>
      <c r="CQ25" s="303"/>
      <c r="CR25" s="303"/>
      <c r="CS25" s="303"/>
      <c r="CT25" s="303"/>
      <c r="CU25" s="303"/>
      <c r="CV25" s="303"/>
      <c r="CW25" s="303"/>
      <c r="CX25" s="303"/>
      <c r="CY25" s="303"/>
      <c r="CZ25" s="303"/>
      <c r="DA25" s="303"/>
      <c r="DB25" s="303"/>
      <c r="DC25" s="303"/>
      <c r="DD25" s="303"/>
      <c r="DE25" s="303"/>
      <c r="DF25" s="303"/>
      <c r="DG25" s="303"/>
      <c r="DH25" s="303"/>
      <c r="DI25" s="303"/>
      <c r="DJ25" s="303"/>
      <c r="DK25" s="303"/>
      <c r="DL25" s="303"/>
      <c r="DM25" s="303"/>
      <c r="DN25" s="303"/>
      <c r="DO25" s="303"/>
      <c r="DP25" s="303"/>
      <c r="DQ25" s="303"/>
      <c r="DR25" s="303"/>
      <c r="DS25" s="303"/>
      <c r="DT25" s="303"/>
      <c r="DU25" s="303"/>
      <c r="DV25" s="303"/>
      <c r="DW25" s="303"/>
      <c r="DX25" s="303"/>
      <c r="DY25" s="303"/>
      <c r="DZ25" s="303"/>
      <c r="EA25" s="303"/>
      <c r="EB25" s="303"/>
      <c r="EC25" s="303"/>
      <c r="ED25" s="303"/>
      <c r="EE25" s="303"/>
      <c r="EF25" s="303"/>
      <c r="EG25" s="303"/>
      <c r="EH25" s="303"/>
      <c r="EI25" s="303"/>
      <c r="EJ25" s="303"/>
      <c r="EK25" s="303"/>
      <c r="EL25" s="303"/>
      <c r="EM25" s="303"/>
      <c r="EN25" s="303"/>
      <c r="EO25" s="303"/>
      <c r="EP25" s="303"/>
      <c r="EQ25" s="303"/>
      <c r="ER25" s="303"/>
      <c r="ES25" s="303"/>
      <c r="ET25" s="303"/>
      <c r="EU25" s="303"/>
      <c r="EV25" s="303"/>
      <c r="EW25" s="303"/>
      <c r="EX25" s="303"/>
      <c r="EY25" s="303"/>
      <c r="EZ25" s="303"/>
      <c r="FA25" s="303"/>
      <c r="FB25" s="303"/>
      <c r="FC25" s="303"/>
      <c r="FD25" s="303"/>
      <c r="FE25" s="303"/>
      <c r="FF25" s="303"/>
      <c r="FG25" s="303"/>
      <c r="FH25" s="303"/>
      <c r="FI25" s="303"/>
      <c r="FJ25" s="303"/>
      <c r="FK25" s="303"/>
      <c r="FL25" s="303"/>
      <c r="FM25" s="303"/>
      <c r="FN25" s="303"/>
      <c r="FO25" s="303"/>
      <c r="FP25" s="303"/>
      <c r="FQ25" s="303"/>
      <c r="FR25" s="303"/>
      <c r="FS25" s="303"/>
      <c r="FT25" s="303"/>
      <c r="FU25" s="303"/>
      <c r="FV25" s="303"/>
      <c r="FW25" s="303"/>
      <c r="FX25" s="303"/>
      <c r="FY25" s="303"/>
      <c r="FZ25" s="303"/>
      <c r="GA25" s="303"/>
      <c r="GB25" s="303"/>
      <c r="GC25" s="303"/>
      <c r="GD25" s="303"/>
      <c r="GE25" s="303"/>
      <c r="GF25" s="303"/>
      <c r="GG25" s="303"/>
      <c r="GH25" s="303"/>
      <c r="GI25" s="303"/>
      <c r="GJ25" s="303"/>
      <c r="GK25" s="303"/>
      <c r="GL25" s="303"/>
      <c r="GM25" s="303"/>
      <c r="GN25" s="303"/>
      <c r="GO25" s="303"/>
      <c r="GP25" s="303"/>
      <c r="GQ25" s="303"/>
      <c r="GR25" s="303"/>
      <c r="GS25" s="303"/>
    </row>
    <row r="26" spans="1:201" customFormat="1" ht="20.100000000000001" customHeight="1">
      <c r="A26" s="278" t="s">
        <v>1378</v>
      </c>
      <c r="B26" s="215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303"/>
      <c r="AJ26" s="303"/>
      <c r="AK26" s="303"/>
      <c r="AL26" s="303"/>
      <c r="AM26" s="303"/>
      <c r="AN26" s="303"/>
      <c r="AO26" s="303"/>
      <c r="AP26" s="303"/>
      <c r="AQ26" s="303"/>
      <c r="AR26" s="303"/>
      <c r="AS26" s="303"/>
      <c r="AT26" s="303"/>
      <c r="AU26" s="303"/>
      <c r="AV26" s="303"/>
      <c r="AW26" s="303"/>
      <c r="AX26" s="303"/>
      <c r="AY26" s="30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  <c r="BS26" s="303"/>
      <c r="BT26" s="303"/>
      <c r="BU26" s="303"/>
      <c r="BV26" s="303"/>
      <c r="BW26" s="303"/>
      <c r="BX26" s="303"/>
      <c r="BY26" s="303"/>
      <c r="BZ26" s="303"/>
      <c r="CA26" s="303"/>
      <c r="CB26" s="303"/>
      <c r="CC26" s="303"/>
      <c r="CD26" s="303"/>
      <c r="CE26" s="303"/>
      <c r="CF26" s="303"/>
      <c r="CG26" s="303"/>
      <c r="CH26" s="303"/>
      <c r="CI26" s="303"/>
      <c r="CJ26" s="303"/>
      <c r="CK26" s="303"/>
      <c r="CL26" s="303"/>
      <c r="CM26" s="303"/>
      <c r="CN26" s="303"/>
      <c r="CO26" s="303"/>
      <c r="CP26" s="303"/>
      <c r="CQ26" s="303"/>
      <c r="CR26" s="303"/>
      <c r="CS26" s="303"/>
      <c r="CT26" s="303"/>
      <c r="CU26" s="303"/>
      <c r="CV26" s="303"/>
      <c r="CW26" s="303"/>
      <c r="CX26" s="303"/>
      <c r="CY26" s="303"/>
      <c r="CZ26" s="303"/>
      <c r="DA26" s="303"/>
      <c r="DB26" s="303"/>
      <c r="DC26" s="303"/>
      <c r="DD26" s="303"/>
      <c r="DE26" s="303"/>
      <c r="DF26" s="303"/>
      <c r="DG26" s="303"/>
      <c r="DH26" s="303"/>
      <c r="DI26" s="303"/>
      <c r="DJ26" s="303"/>
      <c r="DK26" s="303"/>
      <c r="DL26" s="303"/>
      <c r="DM26" s="303"/>
      <c r="DN26" s="303"/>
      <c r="DO26" s="303"/>
      <c r="DP26" s="303"/>
      <c r="DQ26" s="303"/>
      <c r="DR26" s="303"/>
      <c r="DS26" s="303"/>
      <c r="DT26" s="303"/>
      <c r="DU26" s="303"/>
      <c r="DV26" s="303"/>
      <c r="DW26" s="303"/>
      <c r="DX26" s="303"/>
      <c r="DY26" s="303"/>
      <c r="DZ26" s="303"/>
      <c r="EA26" s="303"/>
      <c r="EB26" s="303"/>
      <c r="EC26" s="303"/>
      <c r="ED26" s="303"/>
      <c r="EE26" s="303"/>
      <c r="EF26" s="303"/>
      <c r="EG26" s="303"/>
      <c r="EH26" s="303"/>
      <c r="EI26" s="303"/>
      <c r="EJ26" s="303"/>
      <c r="EK26" s="303"/>
      <c r="EL26" s="303"/>
      <c r="EM26" s="303"/>
      <c r="EN26" s="303"/>
      <c r="EO26" s="303"/>
      <c r="EP26" s="303"/>
      <c r="EQ26" s="303"/>
      <c r="ER26" s="303"/>
      <c r="ES26" s="303"/>
      <c r="ET26" s="303"/>
      <c r="EU26" s="303"/>
      <c r="EV26" s="303"/>
      <c r="EW26" s="303"/>
      <c r="EX26" s="303"/>
      <c r="EY26" s="303"/>
      <c r="EZ26" s="303"/>
      <c r="FA26" s="303"/>
      <c r="FB26" s="303"/>
      <c r="FC26" s="303"/>
      <c r="FD26" s="303"/>
      <c r="FE26" s="303"/>
      <c r="FF26" s="303"/>
      <c r="FG26" s="303"/>
      <c r="FH26" s="303"/>
      <c r="FI26" s="303"/>
      <c r="FJ26" s="303"/>
      <c r="FK26" s="303"/>
      <c r="FL26" s="303"/>
      <c r="FM26" s="303"/>
      <c r="FN26" s="303"/>
      <c r="FO26" s="303"/>
      <c r="FP26" s="303"/>
      <c r="FQ26" s="303"/>
      <c r="FR26" s="303"/>
      <c r="FS26" s="303"/>
      <c r="FT26" s="303"/>
      <c r="FU26" s="303"/>
      <c r="FV26" s="303"/>
      <c r="FW26" s="303"/>
      <c r="FX26" s="303"/>
      <c r="FY26" s="303"/>
      <c r="FZ26" s="303"/>
      <c r="GA26" s="303"/>
      <c r="GB26" s="303"/>
      <c r="GC26" s="303"/>
      <c r="GD26" s="303"/>
      <c r="GE26" s="303"/>
      <c r="GF26" s="303"/>
      <c r="GG26" s="303"/>
      <c r="GH26" s="303"/>
      <c r="GI26" s="303"/>
      <c r="GJ26" s="303"/>
      <c r="GK26" s="303"/>
      <c r="GL26" s="303"/>
      <c r="GM26" s="303"/>
      <c r="GN26" s="303"/>
      <c r="GO26" s="303"/>
      <c r="GP26" s="303"/>
      <c r="GQ26" s="303"/>
      <c r="GR26" s="303"/>
      <c r="GS26" s="303"/>
    </row>
    <row r="27" spans="1:201" customFormat="1" ht="20.100000000000001" customHeight="1">
      <c r="A27" s="278" t="s">
        <v>1379</v>
      </c>
      <c r="B27" s="215">
        <v>1082</v>
      </c>
      <c r="C27" s="303"/>
      <c r="D27" s="303"/>
      <c r="E27" s="303"/>
      <c r="F27" s="303"/>
      <c r="G27" s="303"/>
      <c r="H27" s="303"/>
      <c r="I27" s="303"/>
      <c r="J27" s="303"/>
      <c r="K27" s="303"/>
      <c r="L27" s="303"/>
      <c r="M27" s="303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303"/>
      <c r="AF27" s="303"/>
      <c r="AG27" s="303"/>
      <c r="AH27" s="303"/>
      <c r="AI27" s="303"/>
      <c r="AJ27" s="303"/>
      <c r="AK27" s="303"/>
      <c r="AL27" s="303"/>
      <c r="AM27" s="303"/>
      <c r="AN27" s="303"/>
      <c r="AO27" s="303"/>
      <c r="AP27" s="303"/>
      <c r="AQ27" s="303"/>
      <c r="AR27" s="303"/>
      <c r="AS27" s="303"/>
      <c r="AT27" s="303"/>
      <c r="AU27" s="303"/>
      <c r="AV27" s="303"/>
      <c r="AW27" s="303"/>
      <c r="AX27" s="303"/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  <c r="BS27" s="303"/>
      <c r="BT27" s="303"/>
      <c r="BU27" s="303"/>
      <c r="BV27" s="303"/>
      <c r="BW27" s="303"/>
      <c r="BX27" s="303"/>
      <c r="BY27" s="303"/>
      <c r="BZ27" s="303"/>
      <c r="CA27" s="303"/>
      <c r="CB27" s="303"/>
      <c r="CC27" s="303"/>
      <c r="CD27" s="303"/>
      <c r="CE27" s="303"/>
      <c r="CF27" s="303"/>
      <c r="CG27" s="303"/>
      <c r="CH27" s="303"/>
      <c r="CI27" s="303"/>
      <c r="CJ27" s="303"/>
      <c r="CK27" s="303"/>
      <c r="CL27" s="303"/>
      <c r="CM27" s="303"/>
      <c r="CN27" s="303"/>
      <c r="CO27" s="303"/>
      <c r="CP27" s="303"/>
      <c r="CQ27" s="303"/>
      <c r="CR27" s="303"/>
      <c r="CS27" s="303"/>
      <c r="CT27" s="303"/>
      <c r="CU27" s="303"/>
      <c r="CV27" s="303"/>
      <c r="CW27" s="303"/>
      <c r="CX27" s="303"/>
      <c r="CY27" s="303"/>
      <c r="CZ27" s="303"/>
      <c r="DA27" s="303"/>
      <c r="DB27" s="303"/>
      <c r="DC27" s="303"/>
      <c r="DD27" s="303"/>
      <c r="DE27" s="303"/>
      <c r="DF27" s="303"/>
      <c r="DG27" s="303"/>
      <c r="DH27" s="303"/>
      <c r="DI27" s="303"/>
      <c r="DJ27" s="303"/>
      <c r="DK27" s="303"/>
      <c r="DL27" s="303"/>
      <c r="DM27" s="303"/>
      <c r="DN27" s="303"/>
      <c r="DO27" s="303"/>
      <c r="DP27" s="303"/>
      <c r="DQ27" s="303"/>
      <c r="DR27" s="303"/>
      <c r="DS27" s="303"/>
      <c r="DT27" s="303"/>
      <c r="DU27" s="303"/>
      <c r="DV27" s="303"/>
      <c r="DW27" s="303"/>
      <c r="DX27" s="303"/>
      <c r="DY27" s="303"/>
      <c r="DZ27" s="303"/>
      <c r="EA27" s="303"/>
      <c r="EB27" s="303"/>
      <c r="EC27" s="303"/>
      <c r="ED27" s="303"/>
      <c r="EE27" s="303"/>
      <c r="EF27" s="303"/>
      <c r="EG27" s="303"/>
      <c r="EH27" s="303"/>
      <c r="EI27" s="303"/>
      <c r="EJ27" s="303"/>
      <c r="EK27" s="303"/>
      <c r="EL27" s="303"/>
      <c r="EM27" s="303"/>
      <c r="EN27" s="303"/>
      <c r="EO27" s="303"/>
      <c r="EP27" s="303"/>
      <c r="EQ27" s="303"/>
      <c r="ER27" s="303"/>
      <c r="ES27" s="303"/>
      <c r="ET27" s="303"/>
      <c r="EU27" s="303"/>
      <c r="EV27" s="303"/>
      <c r="EW27" s="303"/>
      <c r="EX27" s="303"/>
      <c r="EY27" s="303"/>
      <c r="EZ27" s="303"/>
      <c r="FA27" s="303"/>
      <c r="FB27" s="303"/>
      <c r="FC27" s="303"/>
      <c r="FD27" s="303"/>
      <c r="FE27" s="303"/>
      <c r="FF27" s="303"/>
      <c r="FG27" s="303"/>
      <c r="FH27" s="303"/>
      <c r="FI27" s="303"/>
      <c r="FJ27" s="303"/>
      <c r="FK27" s="303"/>
      <c r="FL27" s="303"/>
      <c r="FM27" s="303"/>
      <c r="FN27" s="303"/>
      <c r="FO27" s="303"/>
      <c r="FP27" s="303"/>
      <c r="FQ27" s="303"/>
      <c r="FR27" s="303"/>
      <c r="FS27" s="303"/>
      <c r="FT27" s="303"/>
      <c r="FU27" s="303"/>
      <c r="FV27" s="303"/>
      <c r="FW27" s="303"/>
      <c r="FX27" s="303"/>
      <c r="FY27" s="303"/>
      <c r="FZ27" s="303"/>
      <c r="GA27" s="303"/>
      <c r="GB27" s="303"/>
      <c r="GC27" s="303"/>
      <c r="GD27" s="303"/>
      <c r="GE27" s="303"/>
      <c r="GF27" s="303"/>
      <c r="GG27" s="303"/>
      <c r="GH27" s="303"/>
      <c r="GI27" s="303"/>
      <c r="GJ27" s="303"/>
      <c r="GK27" s="303"/>
      <c r="GL27" s="303"/>
      <c r="GM27" s="303"/>
      <c r="GN27" s="303"/>
      <c r="GO27" s="303"/>
      <c r="GP27" s="303"/>
      <c r="GQ27" s="303"/>
      <c r="GR27" s="303"/>
      <c r="GS27" s="303"/>
    </row>
    <row r="28" spans="1:201" customFormat="1" ht="20.100000000000001" customHeight="1">
      <c r="A28" s="278" t="s">
        <v>1380</v>
      </c>
      <c r="B28" s="215"/>
      <c r="C28" s="303"/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03"/>
      <c r="AC28" s="303"/>
      <c r="AD28" s="303"/>
      <c r="AE28" s="303"/>
      <c r="AF28" s="303"/>
      <c r="AG28" s="303"/>
      <c r="AH28" s="303"/>
      <c r="AI28" s="303"/>
      <c r="AJ28" s="303"/>
      <c r="AK28" s="303"/>
      <c r="AL28" s="303"/>
      <c r="AM28" s="303"/>
      <c r="AN28" s="303"/>
      <c r="AO28" s="303"/>
      <c r="AP28" s="303"/>
      <c r="AQ28" s="303"/>
      <c r="AR28" s="303"/>
      <c r="AS28" s="303"/>
      <c r="AT28" s="303"/>
      <c r="AU28" s="303"/>
      <c r="AV28" s="303"/>
      <c r="AW28" s="303"/>
      <c r="AX28" s="303"/>
      <c r="AY28" s="303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  <c r="BS28" s="303"/>
      <c r="BT28" s="303"/>
      <c r="BU28" s="303"/>
      <c r="BV28" s="303"/>
      <c r="BW28" s="303"/>
      <c r="BX28" s="303"/>
      <c r="BY28" s="303"/>
      <c r="BZ28" s="303"/>
      <c r="CA28" s="303"/>
      <c r="CB28" s="303"/>
      <c r="CC28" s="303"/>
      <c r="CD28" s="303"/>
      <c r="CE28" s="303"/>
      <c r="CF28" s="303"/>
      <c r="CG28" s="303"/>
      <c r="CH28" s="303"/>
      <c r="CI28" s="303"/>
      <c r="CJ28" s="303"/>
      <c r="CK28" s="303"/>
      <c r="CL28" s="303"/>
      <c r="CM28" s="303"/>
      <c r="CN28" s="303"/>
      <c r="CO28" s="303"/>
      <c r="CP28" s="303"/>
      <c r="CQ28" s="303"/>
      <c r="CR28" s="303"/>
      <c r="CS28" s="303"/>
      <c r="CT28" s="303"/>
      <c r="CU28" s="303"/>
      <c r="CV28" s="303"/>
      <c r="CW28" s="303"/>
      <c r="CX28" s="303"/>
      <c r="CY28" s="303"/>
      <c r="CZ28" s="303"/>
      <c r="DA28" s="303"/>
      <c r="DB28" s="303"/>
      <c r="DC28" s="303"/>
      <c r="DD28" s="303"/>
      <c r="DE28" s="303"/>
      <c r="DF28" s="303"/>
      <c r="DG28" s="303"/>
      <c r="DH28" s="303"/>
      <c r="DI28" s="303"/>
      <c r="DJ28" s="303"/>
      <c r="DK28" s="303"/>
      <c r="DL28" s="303"/>
      <c r="DM28" s="303"/>
      <c r="DN28" s="303"/>
      <c r="DO28" s="303"/>
      <c r="DP28" s="303"/>
      <c r="DQ28" s="303"/>
      <c r="DR28" s="303"/>
      <c r="DS28" s="303"/>
      <c r="DT28" s="303"/>
      <c r="DU28" s="303"/>
      <c r="DV28" s="303"/>
      <c r="DW28" s="303"/>
      <c r="DX28" s="303"/>
      <c r="DY28" s="303"/>
      <c r="DZ28" s="303"/>
      <c r="EA28" s="303"/>
      <c r="EB28" s="303"/>
      <c r="EC28" s="303"/>
      <c r="ED28" s="303"/>
      <c r="EE28" s="303"/>
      <c r="EF28" s="303"/>
      <c r="EG28" s="303"/>
      <c r="EH28" s="303"/>
      <c r="EI28" s="303"/>
      <c r="EJ28" s="303"/>
      <c r="EK28" s="303"/>
      <c r="EL28" s="303"/>
      <c r="EM28" s="303"/>
      <c r="EN28" s="303"/>
      <c r="EO28" s="303"/>
      <c r="EP28" s="303"/>
      <c r="EQ28" s="303"/>
      <c r="ER28" s="303"/>
      <c r="ES28" s="303"/>
      <c r="ET28" s="303"/>
      <c r="EU28" s="303"/>
      <c r="EV28" s="303"/>
      <c r="EW28" s="303"/>
      <c r="EX28" s="303"/>
      <c r="EY28" s="303"/>
      <c r="EZ28" s="303"/>
      <c r="FA28" s="303"/>
      <c r="FB28" s="303"/>
      <c r="FC28" s="303"/>
      <c r="FD28" s="303"/>
      <c r="FE28" s="303"/>
      <c r="FF28" s="303"/>
      <c r="FG28" s="303"/>
      <c r="FH28" s="303"/>
      <c r="FI28" s="303"/>
      <c r="FJ28" s="303"/>
      <c r="FK28" s="303"/>
      <c r="FL28" s="303"/>
      <c r="FM28" s="303"/>
      <c r="FN28" s="303"/>
      <c r="FO28" s="303"/>
      <c r="FP28" s="303"/>
      <c r="FQ28" s="303"/>
      <c r="FR28" s="303"/>
      <c r="FS28" s="303"/>
      <c r="FT28" s="303"/>
      <c r="FU28" s="303"/>
      <c r="FV28" s="303"/>
      <c r="FW28" s="303"/>
      <c r="FX28" s="303"/>
      <c r="FY28" s="303"/>
      <c r="FZ28" s="303"/>
      <c r="GA28" s="303"/>
      <c r="GB28" s="303"/>
      <c r="GC28" s="303"/>
      <c r="GD28" s="303"/>
      <c r="GE28" s="303"/>
      <c r="GF28" s="303"/>
      <c r="GG28" s="303"/>
      <c r="GH28" s="303"/>
      <c r="GI28" s="303"/>
      <c r="GJ28" s="303"/>
      <c r="GK28" s="303"/>
      <c r="GL28" s="303"/>
      <c r="GM28" s="303"/>
      <c r="GN28" s="303"/>
      <c r="GO28" s="303"/>
      <c r="GP28" s="303"/>
      <c r="GQ28" s="303"/>
      <c r="GR28" s="303"/>
      <c r="GS28" s="303"/>
    </row>
    <row r="29" spans="1:201" customFormat="1" ht="19.7" customHeight="1">
      <c r="A29" s="278" t="s">
        <v>1381</v>
      </c>
      <c r="B29" s="215"/>
      <c r="C29" s="303"/>
      <c r="D29" s="303"/>
      <c r="E29" s="303"/>
      <c r="F29" s="303"/>
      <c r="G29" s="303"/>
      <c r="H29" s="303"/>
      <c r="I29" s="303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303"/>
      <c r="AM29" s="303"/>
      <c r="AN29" s="303"/>
      <c r="AO29" s="303"/>
      <c r="AP29" s="303"/>
      <c r="AQ29" s="303"/>
      <c r="AR29" s="303"/>
      <c r="AS29" s="303"/>
      <c r="AT29" s="303"/>
      <c r="AU29" s="303"/>
      <c r="AV29" s="303"/>
      <c r="AW29" s="303"/>
      <c r="AX29" s="303"/>
      <c r="AY29" s="30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  <c r="BS29" s="303"/>
      <c r="BT29" s="303"/>
      <c r="BU29" s="303"/>
      <c r="BV29" s="303"/>
      <c r="BW29" s="303"/>
      <c r="BX29" s="303"/>
      <c r="BY29" s="303"/>
      <c r="BZ29" s="303"/>
      <c r="CA29" s="303"/>
      <c r="CB29" s="303"/>
      <c r="CC29" s="303"/>
      <c r="CD29" s="303"/>
      <c r="CE29" s="303"/>
      <c r="CF29" s="303"/>
      <c r="CG29" s="303"/>
      <c r="CH29" s="303"/>
      <c r="CI29" s="303"/>
      <c r="CJ29" s="303"/>
      <c r="CK29" s="303"/>
      <c r="CL29" s="303"/>
      <c r="CM29" s="303"/>
      <c r="CN29" s="303"/>
      <c r="CO29" s="303"/>
      <c r="CP29" s="303"/>
      <c r="CQ29" s="303"/>
      <c r="CR29" s="303"/>
      <c r="CS29" s="303"/>
      <c r="CT29" s="303"/>
      <c r="CU29" s="303"/>
      <c r="CV29" s="303"/>
      <c r="CW29" s="303"/>
      <c r="CX29" s="303"/>
      <c r="CY29" s="303"/>
      <c r="CZ29" s="303"/>
      <c r="DA29" s="303"/>
      <c r="DB29" s="303"/>
      <c r="DC29" s="303"/>
      <c r="DD29" s="303"/>
      <c r="DE29" s="303"/>
      <c r="DF29" s="303"/>
      <c r="DG29" s="303"/>
      <c r="DH29" s="303"/>
      <c r="DI29" s="303"/>
      <c r="DJ29" s="303"/>
      <c r="DK29" s="303"/>
      <c r="DL29" s="303"/>
      <c r="DM29" s="303"/>
      <c r="DN29" s="303"/>
      <c r="DO29" s="303"/>
      <c r="DP29" s="303"/>
      <c r="DQ29" s="303"/>
      <c r="DR29" s="303"/>
      <c r="DS29" s="303"/>
      <c r="DT29" s="303"/>
      <c r="DU29" s="303"/>
      <c r="DV29" s="303"/>
      <c r="DW29" s="303"/>
      <c r="DX29" s="303"/>
      <c r="DY29" s="303"/>
      <c r="DZ29" s="303"/>
      <c r="EA29" s="303"/>
      <c r="EB29" s="303"/>
      <c r="EC29" s="303"/>
      <c r="ED29" s="303"/>
      <c r="EE29" s="303"/>
      <c r="EF29" s="303"/>
      <c r="EG29" s="303"/>
      <c r="EH29" s="303"/>
      <c r="EI29" s="303"/>
      <c r="EJ29" s="303"/>
      <c r="EK29" s="303"/>
      <c r="EL29" s="303"/>
      <c r="EM29" s="303"/>
      <c r="EN29" s="303"/>
      <c r="EO29" s="303"/>
      <c r="EP29" s="303"/>
      <c r="EQ29" s="303"/>
      <c r="ER29" s="303"/>
      <c r="ES29" s="303"/>
      <c r="ET29" s="303"/>
      <c r="EU29" s="303"/>
      <c r="EV29" s="303"/>
      <c r="EW29" s="303"/>
      <c r="EX29" s="303"/>
      <c r="EY29" s="303"/>
      <c r="EZ29" s="303"/>
      <c r="FA29" s="303"/>
      <c r="FB29" s="303"/>
      <c r="FC29" s="303"/>
      <c r="FD29" s="303"/>
      <c r="FE29" s="303"/>
      <c r="FF29" s="303"/>
      <c r="FG29" s="303"/>
      <c r="FH29" s="303"/>
      <c r="FI29" s="303"/>
      <c r="FJ29" s="303"/>
      <c r="FK29" s="303"/>
      <c r="FL29" s="303"/>
      <c r="FM29" s="303"/>
      <c r="FN29" s="303"/>
      <c r="FO29" s="303"/>
      <c r="FP29" s="303"/>
      <c r="FQ29" s="303"/>
      <c r="FR29" s="303"/>
      <c r="FS29" s="303"/>
      <c r="FT29" s="303"/>
      <c r="FU29" s="303"/>
      <c r="FV29" s="303"/>
      <c r="FW29" s="303"/>
      <c r="FX29" s="303"/>
      <c r="FY29" s="303"/>
      <c r="FZ29" s="303"/>
      <c r="GA29" s="303"/>
      <c r="GB29" s="303"/>
      <c r="GC29" s="303"/>
      <c r="GD29" s="303"/>
      <c r="GE29" s="303"/>
      <c r="GF29" s="303"/>
      <c r="GG29" s="303"/>
      <c r="GH29" s="303"/>
      <c r="GI29" s="303"/>
      <c r="GJ29" s="303"/>
      <c r="GK29" s="303"/>
      <c r="GL29" s="303"/>
      <c r="GM29" s="303"/>
      <c r="GN29" s="303"/>
      <c r="GO29" s="303"/>
      <c r="GP29" s="303"/>
      <c r="GQ29" s="303"/>
      <c r="GR29" s="303"/>
      <c r="GS29" s="303"/>
    </row>
    <row r="30" spans="1:201" customFormat="1" ht="19.7" customHeight="1">
      <c r="A30" s="278" t="s">
        <v>1382</v>
      </c>
      <c r="B30" s="215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303"/>
      <c r="AJ30" s="303"/>
      <c r="AK30" s="303"/>
      <c r="AL30" s="303"/>
      <c r="AM30" s="303"/>
      <c r="AN30" s="303"/>
      <c r="AO30" s="303"/>
      <c r="AP30" s="303"/>
      <c r="AQ30" s="303"/>
      <c r="AR30" s="303"/>
      <c r="AS30" s="303"/>
      <c r="AT30" s="303"/>
      <c r="AU30" s="303"/>
      <c r="AV30" s="303"/>
      <c r="AW30" s="303"/>
      <c r="AX30" s="303"/>
      <c r="AY30" s="303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  <c r="BR30" s="303"/>
      <c r="BS30" s="303"/>
      <c r="BT30" s="303"/>
      <c r="BU30" s="303"/>
      <c r="BV30" s="303"/>
      <c r="BW30" s="303"/>
      <c r="BX30" s="303"/>
      <c r="BY30" s="303"/>
      <c r="BZ30" s="303"/>
      <c r="CA30" s="303"/>
      <c r="CB30" s="303"/>
      <c r="CC30" s="303"/>
      <c r="CD30" s="303"/>
      <c r="CE30" s="303"/>
      <c r="CF30" s="303"/>
      <c r="CG30" s="303"/>
      <c r="CH30" s="303"/>
      <c r="CI30" s="303"/>
      <c r="CJ30" s="303"/>
      <c r="CK30" s="303"/>
      <c r="CL30" s="303"/>
      <c r="CM30" s="303"/>
      <c r="CN30" s="303"/>
      <c r="CO30" s="303"/>
      <c r="CP30" s="303"/>
      <c r="CQ30" s="303"/>
      <c r="CR30" s="303"/>
      <c r="CS30" s="303"/>
      <c r="CT30" s="303"/>
      <c r="CU30" s="303"/>
      <c r="CV30" s="303"/>
      <c r="CW30" s="303"/>
      <c r="CX30" s="303"/>
      <c r="CY30" s="303"/>
      <c r="CZ30" s="303"/>
      <c r="DA30" s="303"/>
      <c r="DB30" s="303"/>
      <c r="DC30" s="303"/>
      <c r="DD30" s="303"/>
      <c r="DE30" s="303"/>
      <c r="DF30" s="303"/>
      <c r="DG30" s="303"/>
      <c r="DH30" s="303"/>
      <c r="DI30" s="303"/>
      <c r="DJ30" s="303"/>
      <c r="DK30" s="303"/>
      <c r="DL30" s="303"/>
      <c r="DM30" s="303"/>
      <c r="DN30" s="303"/>
      <c r="DO30" s="303"/>
      <c r="DP30" s="303"/>
      <c r="DQ30" s="303"/>
      <c r="DR30" s="303"/>
      <c r="DS30" s="303"/>
      <c r="DT30" s="303"/>
      <c r="DU30" s="303"/>
      <c r="DV30" s="303"/>
      <c r="DW30" s="303"/>
      <c r="DX30" s="303"/>
      <c r="DY30" s="303"/>
      <c r="DZ30" s="303"/>
      <c r="EA30" s="303"/>
      <c r="EB30" s="303"/>
      <c r="EC30" s="303"/>
      <c r="ED30" s="303"/>
      <c r="EE30" s="303"/>
      <c r="EF30" s="303"/>
      <c r="EG30" s="303"/>
      <c r="EH30" s="303"/>
      <c r="EI30" s="303"/>
      <c r="EJ30" s="303"/>
      <c r="EK30" s="303"/>
      <c r="EL30" s="303"/>
      <c r="EM30" s="303"/>
      <c r="EN30" s="303"/>
      <c r="EO30" s="303"/>
      <c r="EP30" s="303"/>
      <c r="EQ30" s="303"/>
      <c r="ER30" s="303"/>
      <c r="ES30" s="303"/>
      <c r="ET30" s="303"/>
      <c r="EU30" s="303"/>
      <c r="EV30" s="303"/>
      <c r="EW30" s="303"/>
      <c r="EX30" s="303"/>
      <c r="EY30" s="303"/>
      <c r="EZ30" s="303"/>
      <c r="FA30" s="303"/>
      <c r="FB30" s="303"/>
      <c r="FC30" s="303"/>
      <c r="FD30" s="303"/>
      <c r="FE30" s="303"/>
      <c r="FF30" s="303"/>
      <c r="FG30" s="303"/>
      <c r="FH30" s="303"/>
      <c r="FI30" s="303"/>
      <c r="FJ30" s="303"/>
      <c r="FK30" s="303"/>
      <c r="FL30" s="303"/>
      <c r="FM30" s="303"/>
      <c r="FN30" s="303"/>
      <c r="FO30" s="303"/>
      <c r="FP30" s="303"/>
      <c r="FQ30" s="303"/>
      <c r="FR30" s="303"/>
      <c r="FS30" s="303"/>
      <c r="FT30" s="303"/>
      <c r="FU30" s="303"/>
      <c r="FV30" s="303"/>
      <c r="FW30" s="303"/>
      <c r="FX30" s="303"/>
      <c r="FY30" s="303"/>
      <c r="FZ30" s="303"/>
      <c r="GA30" s="303"/>
      <c r="GB30" s="303"/>
      <c r="GC30" s="303"/>
      <c r="GD30" s="303"/>
      <c r="GE30" s="303"/>
      <c r="GF30" s="303"/>
      <c r="GG30" s="303"/>
      <c r="GH30" s="303"/>
      <c r="GI30" s="303"/>
      <c r="GJ30" s="303"/>
      <c r="GK30" s="303"/>
      <c r="GL30" s="303"/>
      <c r="GM30" s="303"/>
      <c r="GN30" s="303"/>
      <c r="GO30" s="303"/>
      <c r="GP30" s="303"/>
      <c r="GQ30" s="303"/>
      <c r="GR30" s="303"/>
      <c r="GS30" s="303"/>
    </row>
    <row r="31" spans="1:201" customFormat="1" ht="19.7" customHeight="1">
      <c r="A31" s="278" t="s">
        <v>1383</v>
      </c>
      <c r="B31" s="215">
        <v>1175</v>
      </c>
      <c r="C31" s="303"/>
      <c r="D31" s="303"/>
      <c r="E31" s="303"/>
      <c r="F31" s="303"/>
      <c r="G31" s="303"/>
      <c r="H31" s="303"/>
      <c r="I31" s="303"/>
      <c r="J31" s="303"/>
      <c r="K31" s="303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303"/>
      <c r="Y31" s="303"/>
      <c r="Z31" s="303"/>
      <c r="AA31" s="303"/>
      <c r="AB31" s="303"/>
      <c r="AC31" s="303"/>
      <c r="AD31" s="303"/>
      <c r="AE31" s="303"/>
      <c r="AF31" s="303"/>
      <c r="AG31" s="303"/>
      <c r="AH31" s="303"/>
      <c r="AI31" s="303"/>
      <c r="AJ31" s="303"/>
      <c r="AK31" s="303"/>
      <c r="AL31" s="303"/>
      <c r="AM31" s="303"/>
      <c r="AN31" s="303"/>
      <c r="AO31" s="303"/>
      <c r="AP31" s="303"/>
      <c r="AQ31" s="303"/>
      <c r="AR31" s="303"/>
      <c r="AS31" s="303"/>
      <c r="AT31" s="303"/>
      <c r="AU31" s="303"/>
      <c r="AV31" s="303"/>
      <c r="AW31" s="303"/>
      <c r="AX31" s="303"/>
      <c r="AY31" s="30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  <c r="BS31" s="303"/>
      <c r="BT31" s="303"/>
      <c r="BU31" s="303"/>
      <c r="BV31" s="303"/>
      <c r="BW31" s="303"/>
      <c r="BX31" s="303"/>
      <c r="BY31" s="303"/>
      <c r="BZ31" s="303"/>
      <c r="CA31" s="303"/>
      <c r="CB31" s="303"/>
      <c r="CC31" s="303"/>
      <c r="CD31" s="303"/>
      <c r="CE31" s="303"/>
      <c r="CF31" s="303"/>
      <c r="CG31" s="303"/>
      <c r="CH31" s="303"/>
      <c r="CI31" s="303"/>
      <c r="CJ31" s="303"/>
      <c r="CK31" s="303"/>
      <c r="CL31" s="303"/>
      <c r="CM31" s="303"/>
      <c r="CN31" s="303"/>
      <c r="CO31" s="303"/>
      <c r="CP31" s="303"/>
      <c r="CQ31" s="303"/>
      <c r="CR31" s="303"/>
      <c r="CS31" s="303"/>
      <c r="CT31" s="303"/>
      <c r="CU31" s="303"/>
      <c r="CV31" s="303"/>
      <c r="CW31" s="303"/>
      <c r="CX31" s="303"/>
      <c r="CY31" s="303"/>
      <c r="CZ31" s="303"/>
      <c r="DA31" s="303"/>
      <c r="DB31" s="303"/>
      <c r="DC31" s="303"/>
      <c r="DD31" s="303"/>
      <c r="DE31" s="303"/>
      <c r="DF31" s="303"/>
      <c r="DG31" s="303"/>
      <c r="DH31" s="303"/>
      <c r="DI31" s="303"/>
      <c r="DJ31" s="303"/>
      <c r="DK31" s="303"/>
      <c r="DL31" s="303"/>
      <c r="DM31" s="303"/>
      <c r="DN31" s="303"/>
      <c r="DO31" s="303"/>
      <c r="DP31" s="303"/>
      <c r="DQ31" s="303"/>
      <c r="DR31" s="303"/>
      <c r="DS31" s="303"/>
      <c r="DT31" s="303"/>
      <c r="DU31" s="303"/>
      <c r="DV31" s="303"/>
      <c r="DW31" s="303"/>
      <c r="DX31" s="303"/>
      <c r="DY31" s="303"/>
      <c r="DZ31" s="303"/>
      <c r="EA31" s="303"/>
      <c r="EB31" s="303"/>
      <c r="EC31" s="303"/>
      <c r="ED31" s="303"/>
      <c r="EE31" s="303"/>
      <c r="EF31" s="303"/>
      <c r="EG31" s="303"/>
      <c r="EH31" s="303"/>
      <c r="EI31" s="303"/>
      <c r="EJ31" s="303"/>
      <c r="EK31" s="303"/>
      <c r="EL31" s="303"/>
      <c r="EM31" s="303"/>
      <c r="EN31" s="303"/>
      <c r="EO31" s="303"/>
      <c r="EP31" s="303"/>
      <c r="EQ31" s="303"/>
      <c r="ER31" s="303"/>
      <c r="ES31" s="303"/>
      <c r="ET31" s="303"/>
      <c r="EU31" s="303"/>
      <c r="EV31" s="303"/>
      <c r="EW31" s="303"/>
      <c r="EX31" s="303"/>
      <c r="EY31" s="303"/>
      <c r="EZ31" s="303"/>
      <c r="FA31" s="303"/>
      <c r="FB31" s="303"/>
      <c r="FC31" s="303"/>
      <c r="FD31" s="303"/>
      <c r="FE31" s="303"/>
      <c r="FF31" s="303"/>
      <c r="FG31" s="303"/>
      <c r="FH31" s="303"/>
      <c r="FI31" s="303"/>
      <c r="FJ31" s="303"/>
      <c r="FK31" s="303"/>
      <c r="FL31" s="303"/>
      <c r="FM31" s="303"/>
      <c r="FN31" s="303"/>
      <c r="FO31" s="303"/>
      <c r="FP31" s="303"/>
      <c r="FQ31" s="303"/>
      <c r="FR31" s="303"/>
      <c r="FS31" s="303"/>
      <c r="FT31" s="303"/>
      <c r="FU31" s="303"/>
      <c r="FV31" s="303"/>
      <c r="FW31" s="303"/>
      <c r="FX31" s="303"/>
      <c r="FY31" s="303"/>
      <c r="FZ31" s="303"/>
      <c r="GA31" s="303"/>
      <c r="GB31" s="303"/>
      <c r="GC31" s="303"/>
      <c r="GD31" s="303"/>
      <c r="GE31" s="303"/>
      <c r="GF31" s="303"/>
      <c r="GG31" s="303"/>
      <c r="GH31" s="303"/>
      <c r="GI31" s="303"/>
      <c r="GJ31" s="303"/>
      <c r="GK31" s="303"/>
      <c r="GL31" s="303"/>
      <c r="GM31" s="303"/>
      <c r="GN31" s="303"/>
      <c r="GO31" s="303"/>
      <c r="GP31" s="303"/>
      <c r="GQ31" s="303"/>
      <c r="GR31" s="303"/>
      <c r="GS31" s="303"/>
    </row>
    <row r="32" spans="1:201" customFormat="1" ht="19.7" customHeight="1">
      <c r="A32" s="278" t="s">
        <v>1384</v>
      </c>
      <c r="B32" s="215"/>
      <c r="C32" s="303"/>
      <c r="D32" s="303"/>
      <c r="E32" s="303"/>
      <c r="F32" s="303"/>
      <c r="G32" s="303"/>
      <c r="H32" s="303"/>
      <c r="I32" s="303"/>
      <c r="J32" s="303"/>
      <c r="K32" s="303"/>
      <c r="L32" s="303"/>
      <c r="M32" s="303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3"/>
      <c r="AC32" s="303"/>
      <c r="AD32" s="303"/>
      <c r="AE32" s="303"/>
      <c r="AF32" s="303"/>
      <c r="AG32" s="303"/>
      <c r="AH32" s="303"/>
      <c r="AI32" s="303"/>
      <c r="AJ32" s="303"/>
      <c r="AK32" s="303"/>
      <c r="AL32" s="303"/>
      <c r="AM32" s="303"/>
      <c r="AN32" s="303"/>
      <c r="AO32" s="303"/>
      <c r="AP32" s="303"/>
      <c r="AQ32" s="303"/>
      <c r="AR32" s="303"/>
      <c r="AS32" s="303"/>
      <c r="AT32" s="303"/>
      <c r="AU32" s="303"/>
      <c r="AV32" s="303"/>
      <c r="AW32" s="303"/>
      <c r="AX32" s="303"/>
      <c r="AY32" s="30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  <c r="BS32" s="303"/>
      <c r="BT32" s="303"/>
      <c r="BU32" s="303"/>
      <c r="BV32" s="303"/>
      <c r="BW32" s="303"/>
      <c r="BX32" s="303"/>
      <c r="BY32" s="303"/>
      <c r="BZ32" s="303"/>
      <c r="CA32" s="303"/>
      <c r="CB32" s="303"/>
      <c r="CC32" s="303"/>
      <c r="CD32" s="303"/>
      <c r="CE32" s="303"/>
      <c r="CF32" s="303"/>
      <c r="CG32" s="303"/>
      <c r="CH32" s="303"/>
      <c r="CI32" s="303"/>
      <c r="CJ32" s="303"/>
      <c r="CK32" s="303"/>
      <c r="CL32" s="303"/>
      <c r="CM32" s="303"/>
      <c r="CN32" s="303"/>
      <c r="CO32" s="303"/>
      <c r="CP32" s="303"/>
      <c r="CQ32" s="303"/>
      <c r="CR32" s="303"/>
      <c r="CS32" s="303"/>
      <c r="CT32" s="303"/>
      <c r="CU32" s="303"/>
      <c r="CV32" s="303"/>
      <c r="CW32" s="303"/>
      <c r="CX32" s="303"/>
      <c r="CY32" s="303"/>
      <c r="CZ32" s="303"/>
      <c r="DA32" s="303"/>
      <c r="DB32" s="303"/>
      <c r="DC32" s="303"/>
      <c r="DD32" s="303"/>
      <c r="DE32" s="303"/>
      <c r="DF32" s="303"/>
      <c r="DG32" s="303"/>
      <c r="DH32" s="303"/>
      <c r="DI32" s="303"/>
      <c r="DJ32" s="303"/>
      <c r="DK32" s="303"/>
      <c r="DL32" s="303"/>
      <c r="DM32" s="303"/>
      <c r="DN32" s="303"/>
      <c r="DO32" s="303"/>
      <c r="DP32" s="303"/>
      <c r="DQ32" s="303"/>
      <c r="DR32" s="303"/>
      <c r="DS32" s="303"/>
      <c r="DT32" s="303"/>
      <c r="DU32" s="303"/>
      <c r="DV32" s="303"/>
      <c r="DW32" s="303"/>
      <c r="DX32" s="303"/>
      <c r="DY32" s="303"/>
      <c r="DZ32" s="303"/>
      <c r="EA32" s="303"/>
      <c r="EB32" s="303"/>
      <c r="EC32" s="303"/>
      <c r="ED32" s="303"/>
      <c r="EE32" s="303"/>
      <c r="EF32" s="303"/>
      <c r="EG32" s="303"/>
      <c r="EH32" s="303"/>
      <c r="EI32" s="303"/>
      <c r="EJ32" s="303"/>
      <c r="EK32" s="303"/>
      <c r="EL32" s="303"/>
      <c r="EM32" s="303"/>
      <c r="EN32" s="303"/>
      <c r="EO32" s="303"/>
      <c r="EP32" s="303"/>
      <c r="EQ32" s="303"/>
      <c r="ER32" s="303"/>
      <c r="ES32" s="303"/>
      <c r="ET32" s="303"/>
      <c r="EU32" s="303"/>
      <c r="EV32" s="303"/>
      <c r="EW32" s="303"/>
      <c r="EX32" s="303"/>
      <c r="EY32" s="303"/>
      <c r="EZ32" s="303"/>
      <c r="FA32" s="303"/>
      <c r="FB32" s="303"/>
      <c r="FC32" s="303"/>
      <c r="FD32" s="303"/>
      <c r="FE32" s="303"/>
      <c r="FF32" s="303"/>
      <c r="FG32" s="303"/>
      <c r="FH32" s="303"/>
      <c r="FI32" s="303"/>
      <c r="FJ32" s="303"/>
      <c r="FK32" s="303"/>
      <c r="FL32" s="303"/>
      <c r="FM32" s="303"/>
      <c r="FN32" s="303"/>
      <c r="FO32" s="303"/>
      <c r="FP32" s="303"/>
      <c r="FQ32" s="303"/>
      <c r="FR32" s="303"/>
      <c r="FS32" s="303"/>
      <c r="FT32" s="303"/>
      <c r="FU32" s="303"/>
      <c r="FV32" s="303"/>
      <c r="FW32" s="303"/>
      <c r="FX32" s="303"/>
      <c r="FY32" s="303"/>
      <c r="FZ32" s="303"/>
      <c r="GA32" s="303"/>
      <c r="GB32" s="303"/>
      <c r="GC32" s="303"/>
      <c r="GD32" s="303"/>
      <c r="GE32" s="303"/>
      <c r="GF32" s="303"/>
      <c r="GG32" s="303"/>
      <c r="GH32" s="303"/>
      <c r="GI32" s="303"/>
      <c r="GJ32" s="303"/>
      <c r="GK32" s="303"/>
      <c r="GL32" s="303"/>
      <c r="GM32" s="303"/>
      <c r="GN32" s="303"/>
      <c r="GO32" s="303"/>
      <c r="GP32" s="303"/>
      <c r="GQ32" s="303"/>
      <c r="GR32" s="303"/>
      <c r="GS32" s="303"/>
    </row>
    <row r="33" spans="1:201" customFormat="1" ht="19.7" customHeight="1">
      <c r="A33" s="278" t="s">
        <v>1385</v>
      </c>
      <c r="B33" s="215"/>
      <c r="C33" s="303"/>
      <c r="D33" s="303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03"/>
      <c r="Z33" s="303"/>
      <c r="AA33" s="303"/>
      <c r="AB33" s="303"/>
      <c r="AC33" s="303"/>
      <c r="AD33" s="303"/>
      <c r="AE33" s="303"/>
      <c r="AF33" s="303"/>
      <c r="AG33" s="303"/>
      <c r="AH33" s="303"/>
      <c r="AI33" s="303"/>
      <c r="AJ33" s="303"/>
      <c r="AK33" s="303"/>
      <c r="AL33" s="303"/>
      <c r="AM33" s="303"/>
      <c r="AN33" s="303"/>
      <c r="AO33" s="303"/>
      <c r="AP33" s="303"/>
      <c r="AQ33" s="303"/>
      <c r="AR33" s="303"/>
      <c r="AS33" s="303"/>
      <c r="AT33" s="303"/>
      <c r="AU33" s="303"/>
      <c r="AV33" s="303"/>
      <c r="AW33" s="303"/>
      <c r="AX33" s="303"/>
      <c r="AY33" s="303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  <c r="BR33" s="303"/>
      <c r="BS33" s="303"/>
      <c r="BT33" s="303"/>
      <c r="BU33" s="303"/>
      <c r="BV33" s="303"/>
      <c r="BW33" s="303"/>
      <c r="BX33" s="303"/>
      <c r="BY33" s="303"/>
      <c r="BZ33" s="303"/>
      <c r="CA33" s="303"/>
      <c r="CB33" s="303"/>
      <c r="CC33" s="303"/>
      <c r="CD33" s="303"/>
      <c r="CE33" s="303"/>
      <c r="CF33" s="303"/>
      <c r="CG33" s="303"/>
      <c r="CH33" s="303"/>
      <c r="CI33" s="303"/>
      <c r="CJ33" s="303"/>
      <c r="CK33" s="303"/>
      <c r="CL33" s="303"/>
      <c r="CM33" s="303"/>
      <c r="CN33" s="303"/>
      <c r="CO33" s="303"/>
      <c r="CP33" s="303"/>
      <c r="CQ33" s="303"/>
      <c r="CR33" s="303"/>
      <c r="CS33" s="303"/>
      <c r="CT33" s="303"/>
      <c r="CU33" s="303"/>
      <c r="CV33" s="303"/>
      <c r="CW33" s="303"/>
      <c r="CX33" s="303"/>
      <c r="CY33" s="303"/>
      <c r="CZ33" s="303"/>
      <c r="DA33" s="303"/>
      <c r="DB33" s="303"/>
      <c r="DC33" s="303"/>
      <c r="DD33" s="303"/>
      <c r="DE33" s="303"/>
      <c r="DF33" s="303"/>
      <c r="DG33" s="303"/>
      <c r="DH33" s="303"/>
      <c r="DI33" s="303"/>
      <c r="DJ33" s="303"/>
      <c r="DK33" s="303"/>
      <c r="DL33" s="303"/>
      <c r="DM33" s="303"/>
      <c r="DN33" s="303"/>
      <c r="DO33" s="303"/>
      <c r="DP33" s="303"/>
      <c r="DQ33" s="303"/>
      <c r="DR33" s="303"/>
      <c r="DS33" s="303"/>
      <c r="DT33" s="303"/>
      <c r="DU33" s="303"/>
      <c r="DV33" s="303"/>
      <c r="DW33" s="303"/>
      <c r="DX33" s="303"/>
      <c r="DY33" s="303"/>
      <c r="DZ33" s="303"/>
      <c r="EA33" s="303"/>
      <c r="EB33" s="303"/>
      <c r="EC33" s="303"/>
      <c r="ED33" s="303"/>
      <c r="EE33" s="303"/>
      <c r="EF33" s="303"/>
      <c r="EG33" s="303"/>
      <c r="EH33" s="303"/>
      <c r="EI33" s="303"/>
      <c r="EJ33" s="303"/>
      <c r="EK33" s="303"/>
      <c r="EL33" s="303"/>
      <c r="EM33" s="303"/>
      <c r="EN33" s="303"/>
      <c r="EO33" s="303"/>
      <c r="EP33" s="303"/>
      <c r="EQ33" s="303"/>
      <c r="ER33" s="303"/>
      <c r="ES33" s="303"/>
      <c r="ET33" s="303"/>
      <c r="EU33" s="303"/>
      <c r="EV33" s="303"/>
      <c r="EW33" s="303"/>
      <c r="EX33" s="303"/>
      <c r="EY33" s="303"/>
      <c r="EZ33" s="303"/>
      <c r="FA33" s="303"/>
      <c r="FB33" s="303"/>
      <c r="FC33" s="303"/>
      <c r="FD33" s="303"/>
      <c r="FE33" s="303"/>
      <c r="FF33" s="303"/>
      <c r="FG33" s="303"/>
      <c r="FH33" s="303"/>
      <c r="FI33" s="303"/>
      <c r="FJ33" s="303"/>
      <c r="FK33" s="303"/>
      <c r="FL33" s="303"/>
      <c r="FM33" s="303"/>
      <c r="FN33" s="303"/>
      <c r="FO33" s="303"/>
      <c r="FP33" s="303"/>
      <c r="FQ33" s="303"/>
      <c r="FR33" s="303"/>
      <c r="FS33" s="303"/>
      <c r="FT33" s="303"/>
      <c r="FU33" s="303"/>
      <c r="FV33" s="303"/>
      <c r="FW33" s="303"/>
      <c r="FX33" s="303"/>
      <c r="FY33" s="303"/>
      <c r="FZ33" s="303"/>
      <c r="GA33" s="303"/>
      <c r="GB33" s="303"/>
      <c r="GC33" s="303"/>
      <c r="GD33" s="303"/>
      <c r="GE33" s="303"/>
      <c r="GF33" s="303"/>
      <c r="GG33" s="303"/>
      <c r="GH33" s="303"/>
      <c r="GI33" s="303"/>
      <c r="GJ33" s="303"/>
      <c r="GK33" s="303"/>
      <c r="GL33" s="303"/>
      <c r="GM33" s="303"/>
      <c r="GN33" s="303"/>
      <c r="GO33" s="303"/>
      <c r="GP33" s="303"/>
      <c r="GQ33" s="303"/>
      <c r="GR33" s="303"/>
      <c r="GS33" s="303"/>
    </row>
    <row r="34" spans="1:201" customFormat="1" ht="19.7" customHeight="1">
      <c r="A34" s="278" t="s">
        <v>1386</v>
      </c>
      <c r="B34" s="215">
        <v>880</v>
      </c>
      <c r="C34" s="303"/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303"/>
      <c r="O34" s="303"/>
      <c r="P34" s="303"/>
      <c r="Q34" s="303"/>
      <c r="R34" s="303"/>
      <c r="S34" s="303"/>
      <c r="T34" s="303"/>
      <c r="U34" s="303"/>
      <c r="V34" s="303"/>
      <c r="W34" s="303"/>
      <c r="X34" s="303"/>
      <c r="Y34" s="303"/>
      <c r="Z34" s="303"/>
      <c r="AA34" s="303"/>
      <c r="AB34" s="303"/>
      <c r="AC34" s="303"/>
      <c r="AD34" s="303"/>
      <c r="AE34" s="303"/>
      <c r="AF34" s="303"/>
      <c r="AG34" s="303"/>
      <c r="AH34" s="303"/>
      <c r="AI34" s="303"/>
      <c r="AJ34" s="303"/>
      <c r="AK34" s="303"/>
      <c r="AL34" s="303"/>
      <c r="AM34" s="303"/>
      <c r="AN34" s="303"/>
      <c r="AO34" s="303"/>
      <c r="AP34" s="303"/>
      <c r="AQ34" s="303"/>
      <c r="AR34" s="303"/>
      <c r="AS34" s="303"/>
      <c r="AT34" s="303"/>
      <c r="AU34" s="303"/>
      <c r="AV34" s="303"/>
      <c r="AW34" s="303"/>
      <c r="AX34" s="303"/>
      <c r="AY34" s="303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  <c r="BS34" s="303"/>
      <c r="BT34" s="303"/>
      <c r="BU34" s="303"/>
      <c r="BV34" s="303"/>
      <c r="BW34" s="303"/>
      <c r="BX34" s="303"/>
      <c r="BY34" s="303"/>
      <c r="BZ34" s="303"/>
      <c r="CA34" s="303"/>
      <c r="CB34" s="303"/>
      <c r="CC34" s="303"/>
      <c r="CD34" s="303"/>
      <c r="CE34" s="303"/>
      <c r="CF34" s="303"/>
      <c r="CG34" s="303"/>
      <c r="CH34" s="303"/>
      <c r="CI34" s="303"/>
      <c r="CJ34" s="303"/>
      <c r="CK34" s="303"/>
      <c r="CL34" s="303"/>
      <c r="CM34" s="303"/>
      <c r="CN34" s="303"/>
      <c r="CO34" s="303"/>
      <c r="CP34" s="303"/>
      <c r="CQ34" s="303"/>
      <c r="CR34" s="303"/>
      <c r="CS34" s="303"/>
      <c r="CT34" s="303"/>
      <c r="CU34" s="303"/>
      <c r="CV34" s="303"/>
      <c r="CW34" s="303"/>
      <c r="CX34" s="303"/>
      <c r="CY34" s="303"/>
      <c r="CZ34" s="303"/>
      <c r="DA34" s="303"/>
      <c r="DB34" s="303"/>
      <c r="DC34" s="303"/>
      <c r="DD34" s="303"/>
      <c r="DE34" s="303"/>
      <c r="DF34" s="303"/>
      <c r="DG34" s="303"/>
      <c r="DH34" s="303"/>
      <c r="DI34" s="303"/>
      <c r="DJ34" s="303"/>
      <c r="DK34" s="303"/>
      <c r="DL34" s="303"/>
      <c r="DM34" s="303"/>
      <c r="DN34" s="303"/>
      <c r="DO34" s="303"/>
      <c r="DP34" s="303"/>
      <c r="DQ34" s="303"/>
      <c r="DR34" s="303"/>
      <c r="DS34" s="303"/>
      <c r="DT34" s="303"/>
      <c r="DU34" s="303"/>
      <c r="DV34" s="303"/>
      <c r="DW34" s="303"/>
      <c r="DX34" s="303"/>
      <c r="DY34" s="303"/>
      <c r="DZ34" s="303"/>
      <c r="EA34" s="303"/>
      <c r="EB34" s="303"/>
      <c r="EC34" s="303"/>
      <c r="ED34" s="303"/>
      <c r="EE34" s="303"/>
      <c r="EF34" s="303"/>
      <c r="EG34" s="303"/>
      <c r="EH34" s="303"/>
      <c r="EI34" s="303"/>
      <c r="EJ34" s="303"/>
      <c r="EK34" s="303"/>
      <c r="EL34" s="303"/>
      <c r="EM34" s="303"/>
      <c r="EN34" s="303"/>
      <c r="EO34" s="303"/>
      <c r="EP34" s="303"/>
      <c r="EQ34" s="303"/>
      <c r="ER34" s="303"/>
      <c r="ES34" s="303"/>
      <c r="ET34" s="303"/>
      <c r="EU34" s="303"/>
      <c r="EV34" s="303"/>
      <c r="EW34" s="303"/>
      <c r="EX34" s="303"/>
      <c r="EY34" s="303"/>
      <c r="EZ34" s="303"/>
      <c r="FA34" s="303"/>
      <c r="FB34" s="303"/>
      <c r="FC34" s="303"/>
      <c r="FD34" s="303"/>
      <c r="FE34" s="303"/>
      <c r="FF34" s="303"/>
      <c r="FG34" s="303"/>
      <c r="FH34" s="303"/>
      <c r="FI34" s="303"/>
      <c r="FJ34" s="303"/>
      <c r="FK34" s="303"/>
      <c r="FL34" s="303"/>
      <c r="FM34" s="303"/>
      <c r="FN34" s="303"/>
      <c r="FO34" s="303"/>
      <c r="FP34" s="303"/>
      <c r="FQ34" s="303"/>
      <c r="FR34" s="303"/>
      <c r="FS34" s="303"/>
      <c r="FT34" s="303"/>
      <c r="FU34" s="303"/>
      <c r="FV34" s="303"/>
      <c r="FW34" s="303"/>
      <c r="FX34" s="303"/>
      <c r="FY34" s="303"/>
      <c r="FZ34" s="303"/>
      <c r="GA34" s="303"/>
      <c r="GB34" s="303"/>
      <c r="GC34" s="303"/>
      <c r="GD34" s="303"/>
      <c r="GE34" s="303"/>
      <c r="GF34" s="303"/>
      <c r="GG34" s="303"/>
      <c r="GH34" s="303"/>
      <c r="GI34" s="303"/>
      <c r="GJ34" s="303"/>
      <c r="GK34" s="303"/>
      <c r="GL34" s="303"/>
      <c r="GM34" s="303"/>
      <c r="GN34" s="303"/>
      <c r="GO34" s="303"/>
      <c r="GP34" s="303"/>
      <c r="GQ34" s="303"/>
      <c r="GR34" s="303"/>
      <c r="GS34" s="303"/>
    </row>
    <row r="35" spans="1:201" customFormat="1" ht="19.7" customHeight="1">
      <c r="A35" s="278" t="s">
        <v>1387</v>
      </c>
      <c r="B35" s="215"/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303"/>
      <c r="AJ35" s="303"/>
      <c r="AK35" s="303"/>
      <c r="AL35" s="303"/>
      <c r="AM35" s="303"/>
      <c r="AN35" s="303"/>
      <c r="AO35" s="303"/>
      <c r="AP35" s="303"/>
      <c r="AQ35" s="303"/>
      <c r="AR35" s="303"/>
      <c r="AS35" s="303"/>
      <c r="AT35" s="303"/>
      <c r="AU35" s="303"/>
      <c r="AV35" s="303"/>
      <c r="AW35" s="303"/>
      <c r="AX35" s="303"/>
      <c r="AY35" s="303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  <c r="BS35" s="303"/>
      <c r="BT35" s="303"/>
      <c r="BU35" s="303"/>
      <c r="BV35" s="303"/>
      <c r="BW35" s="303"/>
      <c r="BX35" s="303"/>
      <c r="BY35" s="303"/>
      <c r="BZ35" s="303"/>
      <c r="CA35" s="303"/>
      <c r="CB35" s="303"/>
      <c r="CC35" s="303"/>
      <c r="CD35" s="303"/>
      <c r="CE35" s="303"/>
      <c r="CF35" s="303"/>
      <c r="CG35" s="303"/>
      <c r="CH35" s="303"/>
      <c r="CI35" s="303"/>
      <c r="CJ35" s="303"/>
      <c r="CK35" s="303"/>
      <c r="CL35" s="303"/>
      <c r="CM35" s="303"/>
      <c r="CN35" s="303"/>
      <c r="CO35" s="303"/>
      <c r="CP35" s="303"/>
      <c r="CQ35" s="303"/>
      <c r="CR35" s="303"/>
      <c r="CS35" s="303"/>
      <c r="CT35" s="303"/>
      <c r="CU35" s="303"/>
      <c r="CV35" s="303"/>
      <c r="CW35" s="303"/>
      <c r="CX35" s="303"/>
      <c r="CY35" s="303"/>
      <c r="CZ35" s="303"/>
      <c r="DA35" s="303"/>
      <c r="DB35" s="303"/>
      <c r="DC35" s="303"/>
      <c r="DD35" s="303"/>
      <c r="DE35" s="303"/>
      <c r="DF35" s="303"/>
      <c r="DG35" s="303"/>
      <c r="DH35" s="303"/>
      <c r="DI35" s="303"/>
      <c r="DJ35" s="303"/>
      <c r="DK35" s="303"/>
      <c r="DL35" s="303"/>
      <c r="DM35" s="303"/>
      <c r="DN35" s="303"/>
      <c r="DO35" s="303"/>
      <c r="DP35" s="303"/>
      <c r="DQ35" s="303"/>
      <c r="DR35" s="303"/>
      <c r="DS35" s="303"/>
      <c r="DT35" s="303"/>
      <c r="DU35" s="303"/>
      <c r="DV35" s="303"/>
      <c r="DW35" s="303"/>
      <c r="DX35" s="303"/>
      <c r="DY35" s="303"/>
      <c r="DZ35" s="303"/>
      <c r="EA35" s="303"/>
      <c r="EB35" s="303"/>
      <c r="EC35" s="303"/>
      <c r="ED35" s="303"/>
      <c r="EE35" s="303"/>
      <c r="EF35" s="303"/>
      <c r="EG35" s="303"/>
      <c r="EH35" s="303"/>
      <c r="EI35" s="303"/>
      <c r="EJ35" s="303"/>
      <c r="EK35" s="303"/>
      <c r="EL35" s="303"/>
      <c r="EM35" s="303"/>
      <c r="EN35" s="303"/>
      <c r="EO35" s="303"/>
      <c r="EP35" s="303"/>
      <c r="EQ35" s="303"/>
      <c r="ER35" s="303"/>
      <c r="ES35" s="303"/>
      <c r="ET35" s="303"/>
      <c r="EU35" s="303"/>
      <c r="EV35" s="303"/>
      <c r="EW35" s="303"/>
      <c r="EX35" s="303"/>
      <c r="EY35" s="303"/>
      <c r="EZ35" s="303"/>
      <c r="FA35" s="303"/>
      <c r="FB35" s="303"/>
      <c r="FC35" s="303"/>
      <c r="FD35" s="303"/>
      <c r="FE35" s="303"/>
      <c r="FF35" s="303"/>
      <c r="FG35" s="303"/>
      <c r="FH35" s="303"/>
      <c r="FI35" s="303"/>
      <c r="FJ35" s="303"/>
      <c r="FK35" s="303"/>
      <c r="FL35" s="303"/>
      <c r="FM35" s="303"/>
      <c r="FN35" s="303"/>
      <c r="FO35" s="303"/>
      <c r="FP35" s="303"/>
      <c r="FQ35" s="303"/>
      <c r="FR35" s="303"/>
      <c r="FS35" s="303"/>
      <c r="FT35" s="303"/>
      <c r="FU35" s="303"/>
      <c r="FV35" s="303"/>
      <c r="FW35" s="303"/>
      <c r="FX35" s="303"/>
      <c r="FY35" s="303"/>
      <c r="FZ35" s="303"/>
      <c r="GA35" s="303"/>
      <c r="GB35" s="303"/>
      <c r="GC35" s="303"/>
      <c r="GD35" s="303"/>
      <c r="GE35" s="303"/>
      <c r="GF35" s="303"/>
      <c r="GG35" s="303"/>
      <c r="GH35" s="303"/>
      <c r="GI35" s="303"/>
      <c r="GJ35" s="303"/>
      <c r="GK35" s="303"/>
      <c r="GL35" s="303"/>
      <c r="GM35" s="303"/>
      <c r="GN35" s="303"/>
      <c r="GO35" s="303"/>
      <c r="GP35" s="303"/>
      <c r="GQ35" s="303"/>
      <c r="GR35" s="303"/>
      <c r="GS35" s="303"/>
    </row>
    <row r="36" spans="1:201" customFormat="1" ht="19.7" customHeight="1">
      <c r="A36" s="278" t="s">
        <v>1388</v>
      </c>
      <c r="B36" s="215"/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303"/>
      <c r="T36" s="303"/>
      <c r="U36" s="303"/>
      <c r="V36" s="303"/>
      <c r="W36" s="303"/>
      <c r="X36" s="303"/>
      <c r="Y36" s="303"/>
      <c r="Z36" s="303"/>
      <c r="AA36" s="303"/>
      <c r="AB36" s="303"/>
      <c r="AC36" s="303"/>
      <c r="AD36" s="303"/>
      <c r="AE36" s="303"/>
      <c r="AF36" s="303"/>
      <c r="AG36" s="303"/>
      <c r="AH36" s="303"/>
      <c r="AI36" s="303"/>
      <c r="AJ36" s="303"/>
      <c r="AK36" s="303"/>
      <c r="AL36" s="303"/>
      <c r="AM36" s="303"/>
      <c r="AN36" s="303"/>
      <c r="AO36" s="303"/>
      <c r="AP36" s="303"/>
      <c r="AQ36" s="303"/>
      <c r="AR36" s="303"/>
      <c r="AS36" s="303"/>
      <c r="AT36" s="303"/>
      <c r="AU36" s="303"/>
      <c r="AV36" s="303"/>
      <c r="AW36" s="303"/>
      <c r="AX36" s="303"/>
      <c r="AY36" s="30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  <c r="BS36" s="303"/>
      <c r="BT36" s="303"/>
      <c r="BU36" s="303"/>
      <c r="BV36" s="303"/>
      <c r="BW36" s="303"/>
      <c r="BX36" s="303"/>
      <c r="BY36" s="303"/>
      <c r="BZ36" s="303"/>
      <c r="CA36" s="303"/>
      <c r="CB36" s="303"/>
      <c r="CC36" s="303"/>
      <c r="CD36" s="303"/>
      <c r="CE36" s="303"/>
      <c r="CF36" s="303"/>
      <c r="CG36" s="303"/>
      <c r="CH36" s="303"/>
      <c r="CI36" s="303"/>
      <c r="CJ36" s="303"/>
      <c r="CK36" s="303"/>
      <c r="CL36" s="303"/>
      <c r="CM36" s="303"/>
      <c r="CN36" s="303"/>
      <c r="CO36" s="303"/>
      <c r="CP36" s="303"/>
      <c r="CQ36" s="303"/>
      <c r="CR36" s="303"/>
      <c r="CS36" s="303"/>
      <c r="CT36" s="303"/>
      <c r="CU36" s="303"/>
      <c r="CV36" s="303"/>
      <c r="CW36" s="303"/>
      <c r="CX36" s="303"/>
      <c r="CY36" s="303"/>
      <c r="CZ36" s="303"/>
      <c r="DA36" s="303"/>
      <c r="DB36" s="303"/>
      <c r="DC36" s="303"/>
      <c r="DD36" s="303"/>
      <c r="DE36" s="303"/>
      <c r="DF36" s="303"/>
      <c r="DG36" s="303"/>
      <c r="DH36" s="303"/>
      <c r="DI36" s="303"/>
      <c r="DJ36" s="303"/>
      <c r="DK36" s="303"/>
      <c r="DL36" s="303"/>
      <c r="DM36" s="303"/>
      <c r="DN36" s="303"/>
      <c r="DO36" s="303"/>
      <c r="DP36" s="303"/>
      <c r="DQ36" s="303"/>
      <c r="DR36" s="303"/>
      <c r="DS36" s="303"/>
      <c r="DT36" s="303"/>
      <c r="DU36" s="303"/>
      <c r="DV36" s="303"/>
      <c r="DW36" s="303"/>
      <c r="DX36" s="303"/>
      <c r="DY36" s="303"/>
      <c r="DZ36" s="303"/>
      <c r="EA36" s="303"/>
      <c r="EB36" s="303"/>
      <c r="EC36" s="303"/>
      <c r="ED36" s="303"/>
      <c r="EE36" s="303"/>
      <c r="EF36" s="303"/>
      <c r="EG36" s="303"/>
      <c r="EH36" s="303"/>
      <c r="EI36" s="303"/>
      <c r="EJ36" s="303"/>
      <c r="EK36" s="303"/>
      <c r="EL36" s="303"/>
      <c r="EM36" s="303"/>
      <c r="EN36" s="303"/>
      <c r="EO36" s="303"/>
      <c r="EP36" s="303"/>
      <c r="EQ36" s="303"/>
      <c r="ER36" s="303"/>
      <c r="ES36" s="303"/>
      <c r="ET36" s="303"/>
      <c r="EU36" s="303"/>
      <c r="EV36" s="303"/>
      <c r="EW36" s="303"/>
      <c r="EX36" s="303"/>
      <c r="EY36" s="303"/>
      <c r="EZ36" s="303"/>
      <c r="FA36" s="303"/>
      <c r="FB36" s="303"/>
      <c r="FC36" s="303"/>
      <c r="FD36" s="303"/>
      <c r="FE36" s="303"/>
      <c r="FF36" s="303"/>
      <c r="FG36" s="303"/>
      <c r="FH36" s="303"/>
      <c r="FI36" s="303"/>
      <c r="FJ36" s="303"/>
      <c r="FK36" s="303"/>
      <c r="FL36" s="303"/>
      <c r="FM36" s="303"/>
      <c r="FN36" s="303"/>
      <c r="FO36" s="303"/>
      <c r="FP36" s="303"/>
      <c r="FQ36" s="303"/>
      <c r="FR36" s="303"/>
      <c r="FS36" s="303"/>
      <c r="FT36" s="303"/>
      <c r="FU36" s="303"/>
      <c r="FV36" s="303"/>
      <c r="FW36" s="303"/>
      <c r="FX36" s="303"/>
      <c r="FY36" s="303"/>
      <c r="FZ36" s="303"/>
      <c r="GA36" s="303"/>
      <c r="GB36" s="303"/>
      <c r="GC36" s="303"/>
      <c r="GD36" s="303"/>
      <c r="GE36" s="303"/>
      <c r="GF36" s="303"/>
      <c r="GG36" s="303"/>
      <c r="GH36" s="303"/>
      <c r="GI36" s="303"/>
      <c r="GJ36" s="303"/>
      <c r="GK36" s="303"/>
      <c r="GL36" s="303"/>
      <c r="GM36" s="303"/>
      <c r="GN36" s="303"/>
      <c r="GO36" s="303"/>
      <c r="GP36" s="303"/>
      <c r="GQ36" s="303"/>
      <c r="GR36" s="303"/>
      <c r="GS36" s="303"/>
    </row>
    <row r="37" spans="1:201" customFormat="1" ht="19.7" customHeight="1">
      <c r="A37" s="278" t="s">
        <v>1389</v>
      </c>
      <c r="B37" s="215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303"/>
      <c r="AJ37" s="303"/>
      <c r="AK37" s="303"/>
      <c r="AL37" s="303"/>
      <c r="AM37" s="303"/>
      <c r="AN37" s="303"/>
      <c r="AO37" s="303"/>
      <c r="AP37" s="303"/>
      <c r="AQ37" s="303"/>
      <c r="AR37" s="303"/>
      <c r="AS37" s="303"/>
      <c r="AT37" s="303"/>
      <c r="AU37" s="303"/>
      <c r="AV37" s="303"/>
      <c r="AW37" s="303"/>
      <c r="AX37" s="303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  <c r="BS37" s="303"/>
      <c r="BT37" s="303"/>
      <c r="BU37" s="303"/>
      <c r="BV37" s="303"/>
      <c r="BW37" s="303"/>
      <c r="BX37" s="303"/>
      <c r="BY37" s="303"/>
      <c r="BZ37" s="303"/>
      <c r="CA37" s="303"/>
      <c r="CB37" s="303"/>
      <c r="CC37" s="303"/>
      <c r="CD37" s="303"/>
      <c r="CE37" s="303"/>
      <c r="CF37" s="303"/>
      <c r="CG37" s="303"/>
      <c r="CH37" s="303"/>
      <c r="CI37" s="303"/>
      <c r="CJ37" s="303"/>
      <c r="CK37" s="303"/>
      <c r="CL37" s="303"/>
      <c r="CM37" s="303"/>
      <c r="CN37" s="303"/>
      <c r="CO37" s="303"/>
      <c r="CP37" s="303"/>
      <c r="CQ37" s="303"/>
      <c r="CR37" s="303"/>
      <c r="CS37" s="303"/>
      <c r="CT37" s="303"/>
      <c r="CU37" s="303"/>
      <c r="CV37" s="303"/>
      <c r="CW37" s="303"/>
      <c r="CX37" s="303"/>
      <c r="CY37" s="303"/>
      <c r="CZ37" s="303"/>
      <c r="DA37" s="303"/>
      <c r="DB37" s="303"/>
      <c r="DC37" s="303"/>
      <c r="DD37" s="303"/>
      <c r="DE37" s="303"/>
      <c r="DF37" s="303"/>
      <c r="DG37" s="303"/>
      <c r="DH37" s="303"/>
      <c r="DI37" s="303"/>
      <c r="DJ37" s="303"/>
      <c r="DK37" s="303"/>
      <c r="DL37" s="303"/>
      <c r="DM37" s="303"/>
      <c r="DN37" s="303"/>
      <c r="DO37" s="303"/>
      <c r="DP37" s="303"/>
      <c r="DQ37" s="303"/>
      <c r="DR37" s="303"/>
      <c r="DS37" s="303"/>
      <c r="DT37" s="303"/>
      <c r="DU37" s="303"/>
      <c r="DV37" s="303"/>
      <c r="DW37" s="303"/>
      <c r="DX37" s="303"/>
      <c r="DY37" s="303"/>
      <c r="DZ37" s="303"/>
      <c r="EA37" s="303"/>
      <c r="EB37" s="303"/>
      <c r="EC37" s="303"/>
      <c r="ED37" s="303"/>
      <c r="EE37" s="303"/>
      <c r="EF37" s="303"/>
      <c r="EG37" s="303"/>
      <c r="EH37" s="303"/>
      <c r="EI37" s="303"/>
      <c r="EJ37" s="303"/>
      <c r="EK37" s="303"/>
      <c r="EL37" s="303"/>
      <c r="EM37" s="303"/>
      <c r="EN37" s="303"/>
      <c r="EO37" s="303"/>
      <c r="EP37" s="303"/>
      <c r="EQ37" s="303"/>
      <c r="ER37" s="303"/>
      <c r="ES37" s="303"/>
      <c r="ET37" s="303"/>
      <c r="EU37" s="303"/>
      <c r="EV37" s="303"/>
      <c r="EW37" s="303"/>
      <c r="EX37" s="303"/>
      <c r="EY37" s="303"/>
      <c r="EZ37" s="303"/>
      <c r="FA37" s="303"/>
      <c r="FB37" s="303"/>
      <c r="FC37" s="303"/>
      <c r="FD37" s="303"/>
      <c r="FE37" s="303"/>
      <c r="FF37" s="303"/>
      <c r="FG37" s="303"/>
      <c r="FH37" s="303"/>
      <c r="FI37" s="303"/>
      <c r="FJ37" s="303"/>
      <c r="FK37" s="303"/>
      <c r="FL37" s="303"/>
      <c r="FM37" s="303"/>
      <c r="FN37" s="303"/>
      <c r="FO37" s="303"/>
      <c r="FP37" s="303"/>
      <c r="FQ37" s="303"/>
      <c r="FR37" s="303"/>
      <c r="FS37" s="303"/>
      <c r="FT37" s="303"/>
      <c r="FU37" s="303"/>
      <c r="FV37" s="303"/>
      <c r="FW37" s="303"/>
      <c r="FX37" s="303"/>
      <c r="FY37" s="303"/>
      <c r="FZ37" s="303"/>
      <c r="GA37" s="303"/>
      <c r="GB37" s="303"/>
      <c r="GC37" s="303"/>
      <c r="GD37" s="303"/>
      <c r="GE37" s="303"/>
      <c r="GF37" s="303"/>
      <c r="GG37" s="303"/>
      <c r="GH37" s="303"/>
      <c r="GI37" s="303"/>
      <c r="GJ37" s="303"/>
      <c r="GK37" s="303"/>
      <c r="GL37" s="303"/>
      <c r="GM37" s="303"/>
      <c r="GN37" s="303"/>
      <c r="GO37" s="303"/>
      <c r="GP37" s="303"/>
      <c r="GQ37" s="303"/>
      <c r="GR37" s="303"/>
      <c r="GS37" s="303"/>
    </row>
    <row r="38" spans="1:201" customFormat="1" ht="19.7" customHeight="1">
      <c r="A38" s="278" t="s">
        <v>1390</v>
      </c>
      <c r="B38" s="215"/>
      <c r="C38" s="303"/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03"/>
      <c r="O38" s="303"/>
      <c r="P38" s="303"/>
      <c r="Q38" s="303"/>
      <c r="R38" s="303"/>
      <c r="S38" s="303"/>
      <c r="T38" s="303"/>
      <c r="U38" s="303"/>
      <c r="V38" s="303"/>
      <c r="W38" s="303"/>
      <c r="X38" s="303"/>
      <c r="Y38" s="303"/>
      <c r="Z38" s="303"/>
      <c r="AA38" s="303"/>
      <c r="AB38" s="303"/>
      <c r="AC38" s="303"/>
      <c r="AD38" s="303"/>
      <c r="AE38" s="303"/>
      <c r="AF38" s="303"/>
      <c r="AG38" s="303"/>
      <c r="AH38" s="303"/>
      <c r="AI38" s="303"/>
      <c r="AJ38" s="303"/>
      <c r="AK38" s="303"/>
      <c r="AL38" s="303"/>
      <c r="AM38" s="303"/>
      <c r="AN38" s="303"/>
      <c r="AO38" s="303"/>
      <c r="AP38" s="303"/>
      <c r="AQ38" s="303"/>
      <c r="AR38" s="303"/>
      <c r="AS38" s="303"/>
      <c r="AT38" s="303"/>
      <c r="AU38" s="303"/>
      <c r="AV38" s="303"/>
      <c r="AW38" s="303"/>
      <c r="AX38" s="303"/>
      <c r="AY38" s="30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  <c r="BS38" s="303"/>
      <c r="BT38" s="303"/>
      <c r="BU38" s="303"/>
      <c r="BV38" s="303"/>
      <c r="BW38" s="303"/>
      <c r="BX38" s="303"/>
      <c r="BY38" s="303"/>
      <c r="BZ38" s="303"/>
      <c r="CA38" s="303"/>
      <c r="CB38" s="303"/>
      <c r="CC38" s="303"/>
      <c r="CD38" s="303"/>
      <c r="CE38" s="303"/>
      <c r="CF38" s="303"/>
      <c r="CG38" s="303"/>
      <c r="CH38" s="303"/>
      <c r="CI38" s="303"/>
      <c r="CJ38" s="303"/>
      <c r="CK38" s="303"/>
      <c r="CL38" s="303"/>
      <c r="CM38" s="303"/>
      <c r="CN38" s="303"/>
      <c r="CO38" s="303"/>
      <c r="CP38" s="303"/>
      <c r="CQ38" s="303"/>
      <c r="CR38" s="303"/>
      <c r="CS38" s="303"/>
      <c r="CT38" s="303"/>
      <c r="CU38" s="303"/>
      <c r="CV38" s="303"/>
      <c r="CW38" s="303"/>
      <c r="CX38" s="303"/>
      <c r="CY38" s="303"/>
      <c r="CZ38" s="303"/>
      <c r="DA38" s="303"/>
      <c r="DB38" s="303"/>
      <c r="DC38" s="303"/>
      <c r="DD38" s="303"/>
      <c r="DE38" s="303"/>
      <c r="DF38" s="303"/>
      <c r="DG38" s="303"/>
      <c r="DH38" s="303"/>
      <c r="DI38" s="303"/>
      <c r="DJ38" s="303"/>
      <c r="DK38" s="303"/>
      <c r="DL38" s="303"/>
      <c r="DM38" s="303"/>
      <c r="DN38" s="303"/>
      <c r="DO38" s="303"/>
      <c r="DP38" s="303"/>
      <c r="DQ38" s="303"/>
      <c r="DR38" s="303"/>
      <c r="DS38" s="303"/>
      <c r="DT38" s="303"/>
      <c r="DU38" s="303"/>
      <c r="DV38" s="303"/>
      <c r="DW38" s="303"/>
      <c r="DX38" s="303"/>
      <c r="DY38" s="303"/>
      <c r="DZ38" s="303"/>
      <c r="EA38" s="303"/>
      <c r="EB38" s="303"/>
      <c r="EC38" s="303"/>
      <c r="ED38" s="303"/>
      <c r="EE38" s="303"/>
      <c r="EF38" s="303"/>
      <c r="EG38" s="303"/>
      <c r="EH38" s="303"/>
      <c r="EI38" s="303"/>
      <c r="EJ38" s="303"/>
      <c r="EK38" s="303"/>
      <c r="EL38" s="303"/>
      <c r="EM38" s="303"/>
      <c r="EN38" s="303"/>
      <c r="EO38" s="303"/>
      <c r="EP38" s="303"/>
      <c r="EQ38" s="303"/>
      <c r="ER38" s="303"/>
      <c r="ES38" s="303"/>
      <c r="ET38" s="303"/>
      <c r="EU38" s="303"/>
      <c r="EV38" s="303"/>
      <c r="EW38" s="303"/>
      <c r="EX38" s="303"/>
      <c r="EY38" s="303"/>
      <c r="EZ38" s="303"/>
      <c r="FA38" s="303"/>
      <c r="FB38" s="303"/>
      <c r="FC38" s="303"/>
      <c r="FD38" s="303"/>
      <c r="FE38" s="303"/>
      <c r="FF38" s="303"/>
      <c r="FG38" s="303"/>
      <c r="FH38" s="303"/>
      <c r="FI38" s="303"/>
      <c r="FJ38" s="303"/>
      <c r="FK38" s="303"/>
      <c r="FL38" s="303"/>
      <c r="FM38" s="303"/>
      <c r="FN38" s="303"/>
      <c r="FO38" s="303"/>
      <c r="FP38" s="303"/>
      <c r="FQ38" s="303"/>
      <c r="FR38" s="303"/>
      <c r="FS38" s="303"/>
      <c r="FT38" s="303"/>
      <c r="FU38" s="303"/>
      <c r="FV38" s="303"/>
      <c r="FW38" s="303"/>
      <c r="FX38" s="303"/>
      <c r="FY38" s="303"/>
      <c r="FZ38" s="303"/>
      <c r="GA38" s="303"/>
      <c r="GB38" s="303"/>
      <c r="GC38" s="303"/>
      <c r="GD38" s="303"/>
      <c r="GE38" s="303"/>
      <c r="GF38" s="303"/>
      <c r="GG38" s="303"/>
      <c r="GH38" s="303"/>
      <c r="GI38" s="303"/>
      <c r="GJ38" s="303"/>
      <c r="GK38" s="303"/>
      <c r="GL38" s="303"/>
      <c r="GM38" s="303"/>
      <c r="GN38" s="303"/>
      <c r="GO38" s="303"/>
      <c r="GP38" s="303"/>
      <c r="GQ38" s="303"/>
      <c r="GR38" s="303"/>
      <c r="GS38" s="303"/>
    </row>
    <row r="39" spans="1:201" customFormat="1" ht="19.7" customHeight="1">
      <c r="A39" s="278" t="s">
        <v>1391</v>
      </c>
      <c r="B39" s="215"/>
      <c r="C39" s="303"/>
      <c r="D39" s="303"/>
      <c r="E39" s="303"/>
      <c r="F39" s="303"/>
      <c r="G39" s="303"/>
      <c r="H39" s="303"/>
      <c r="I39" s="303"/>
      <c r="J39" s="303"/>
      <c r="K39" s="303"/>
      <c r="L39" s="303"/>
      <c r="M39" s="303"/>
      <c r="N39" s="303"/>
      <c r="O39" s="303"/>
      <c r="P39" s="303"/>
      <c r="Q39" s="303"/>
      <c r="R39" s="303"/>
      <c r="S39" s="303"/>
      <c r="T39" s="303"/>
      <c r="U39" s="303"/>
      <c r="V39" s="303"/>
      <c r="W39" s="303"/>
      <c r="X39" s="303"/>
      <c r="Y39" s="303"/>
      <c r="Z39" s="303"/>
      <c r="AA39" s="303"/>
      <c r="AB39" s="303"/>
      <c r="AC39" s="303"/>
      <c r="AD39" s="303"/>
      <c r="AE39" s="303"/>
      <c r="AF39" s="303"/>
      <c r="AG39" s="303"/>
      <c r="AH39" s="303"/>
      <c r="AI39" s="303"/>
      <c r="AJ39" s="303"/>
      <c r="AK39" s="303"/>
      <c r="AL39" s="303"/>
      <c r="AM39" s="303"/>
      <c r="AN39" s="303"/>
      <c r="AO39" s="303"/>
      <c r="AP39" s="303"/>
      <c r="AQ39" s="303"/>
      <c r="AR39" s="303"/>
      <c r="AS39" s="303"/>
      <c r="AT39" s="303"/>
      <c r="AU39" s="303"/>
      <c r="AV39" s="303"/>
      <c r="AW39" s="303"/>
      <c r="AX39" s="303"/>
      <c r="AY39" s="303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  <c r="BS39" s="303"/>
      <c r="BT39" s="303"/>
      <c r="BU39" s="303"/>
      <c r="BV39" s="303"/>
      <c r="BW39" s="303"/>
      <c r="BX39" s="303"/>
      <c r="BY39" s="303"/>
      <c r="BZ39" s="303"/>
      <c r="CA39" s="303"/>
      <c r="CB39" s="303"/>
      <c r="CC39" s="303"/>
      <c r="CD39" s="303"/>
      <c r="CE39" s="303"/>
      <c r="CF39" s="303"/>
      <c r="CG39" s="303"/>
      <c r="CH39" s="303"/>
      <c r="CI39" s="303"/>
      <c r="CJ39" s="303"/>
      <c r="CK39" s="303"/>
      <c r="CL39" s="303"/>
      <c r="CM39" s="303"/>
      <c r="CN39" s="303"/>
      <c r="CO39" s="303"/>
      <c r="CP39" s="303"/>
      <c r="CQ39" s="303"/>
      <c r="CR39" s="303"/>
      <c r="CS39" s="303"/>
      <c r="CT39" s="303"/>
      <c r="CU39" s="303"/>
      <c r="CV39" s="303"/>
      <c r="CW39" s="303"/>
      <c r="CX39" s="303"/>
      <c r="CY39" s="303"/>
      <c r="CZ39" s="303"/>
      <c r="DA39" s="303"/>
      <c r="DB39" s="303"/>
      <c r="DC39" s="303"/>
      <c r="DD39" s="303"/>
      <c r="DE39" s="303"/>
      <c r="DF39" s="303"/>
      <c r="DG39" s="303"/>
      <c r="DH39" s="303"/>
      <c r="DI39" s="303"/>
      <c r="DJ39" s="303"/>
      <c r="DK39" s="303"/>
      <c r="DL39" s="303"/>
      <c r="DM39" s="303"/>
      <c r="DN39" s="303"/>
      <c r="DO39" s="303"/>
      <c r="DP39" s="303"/>
      <c r="DQ39" s="303"/>
      <c r="DR39" s="303"/>
      <c r="DS39" s="303"/>
      <c r="DT39" s="303"/>
      <c r="DU39" s="303"/>
      <c r="DV39" s="303"/>
      <c r="DW39" s="303"/>
      <c r="DX39" s="303"/>
      <c r="DY39" s="303"/>
      <c r="DZ39" s="303"/>
      <c r="EA39" s="303"/>
      <c r="EB39" s="303"/>
      <c r="EC39" s="303"/>
      <c r="ED39" s="303"/>
      <c r="EE39" s="303"/>
      <c r="EF39" s="303"/>
      <c r="EG39" s="303"/>
      <c r="EH39" s="303"/>
      <c r="EI39" s="303"/>
      <c r="EJ39" s="303"/>
      <c r="EK39" s="303"/>
      <c r="EL39" s="303"/>
      <c r="EM39" s="303"/>
      <c r="EN39" s="303"/>
      <c r="EO39" s="303"/>
      <c r="EP39" s="303"/>
      <c r="EQ39" s="303"/>
      <c r="ER39" s="303"/>
      <c r="ES39" s="303"/>
      <c r="ET39" s="303"/>
      <c r="EU39" s="303"/>
      <c r="EV39" s="303"/>
      <c r="EW39" s="303"/>
      <c r="EX39" s="303"/>
      <c r="EY39" s="303"/>
      <c r="EZ39" s="303"/>
      <c r="FA39" s="303"/>
      <c r="FB39" s="303"/>
      <c r="FC39" s="303"/>
      <c r="FD39" s="303"/>
      <c r="FE39" s="303"/>
      <c r="FF39" s="303"/>
      <c r="FG39" s="303"/>
      <c r="FH39" s="303"/>
      <c r="FI39" s="303"/>
      <c r="FJ39" s="303"/>
      <c r="FK39" s="303"/>
      <c r="FL39" s="303"/>
      <c r="FM39" s="303"/>
      <c r="FN39" s="303"/>
      <c r="FO39" s="303"/>
      <c r="FP39" s="303"/>
      <c r="FQ39" s="303"/>
      <c r="FR39" s="303"/>
      <c r="FS39" s="303"/>
      <c r="FT39" s="303"/>
      <c r="FU39" s="303"/>
      <c r="FV39" s="303"/>
      <c r="FW39" s="303"/>
      <c r="FX39" s="303"/>
      <c r="FY39" s="303"/>
      <c r="FZ39" s="303"/>
      <c r="GA39" s="303"/>
      <c r="GB39" s="303"/>
      <c r="GC39" s="303"/>
      <c r="GD39" s="303"/>
      <c r="GE39" s="303"/>
      <c r="GF39" s="303"/>
      <c r="GG39" s="303"/>
      <c r="GH39" s="303"/>
      <c r="GI39" s="303"/>
      <c r="GJ39" s="303"/>
      <c r="GK39" s="303"/>
      <c r="GL39" s="303"/>
      <c r="GM39" s="303"/>
      <c r="GN39" s="303"/>
      <c r="GO39" s="303"/>
      <c r="GP39" s="303"/>
      <c r="GQ39" s="303"/>
      <c r="GR39" s="303"/>
      <c r="GS39" s="303"/>
    </row>
    <row r="40" spans="1:201" customFormat="1" ht="19.7" customHeight="1">
      <c r="A40" s="278" t="s">
        <v>1392</v>
      </c>
      <c r="B40" s="215"/>
      <c r="C40" s="303"/>
      <c r="D40" s="303"/>
      <c r="E40" s="303"/>
      <c r="F40" s="303"/>
      <c r="G40" s="303"/>
      <c r="H40" s="303"/>
      <c r="I40" s="303"/>
      <c r="J40" s="303"/>
      <c r="K40" s="303"/>
      <c r="L40" s="303"/>
      <c r="M40" s="303"/>
      <c r="N40" s="303"/>
      <c r="O40" s="303"/>
      <c r="P40" s="303"/>
      <c r="Q40" s="303"/>
      <c r="R40" s="303"/>
      <c r="S40" s="303"/>
      <c r="T40" s="303"/>
      <c r="U40" s="303"/>
      <c r="V40" s="303"/>
      <c r="W40" s="303"/>
      <c r="X40" s="303"/>
      <c r="Y40" s="303"/>
      <c r="Z40" s="303"/>
      <c r="AA40" s="303"/>
      <c r="AB40" s="303"/>
      <c r="AC40" s="303"/>
      <c r="AD40" s="303"/>
      <c r="AE40" s="303"/>
      <c r="AF40" s="303"/>
      <c r="AG40" s="303"/>
      <c r="AH40" s="303"/>
      <c r="AI40" s="303"/>
      <c r="AJ40" s="303"/>
      <c r="AK40" s="303"/>
      <c r="AL40" s="303"/>
      <c r="AM40" s="303"/>
      <c r="AN40" s="303"/>
      <c r="AO40" s="303"/>
      <c r="AP40" s="303"/>
      <c r="AQ40" s="303"/>
      <c r="AR40" s="303"/>
      <c r="AS40" s="303"/>
      <c r="AT40" s="303"/>
      <c r="AU40" s="303"/>
      <c r="AV40" s="303"/>
      <c r="AW40" s="303"/>
      <c r="AX40" s="303"/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  <c r="BS40" s="303"/>
      <c r="BT40" s="303"/>
      <c r="BU40" s="303"/>
      <c r="BV40" s="303"/>
      <c r="BW40" s="303"/>
      <c r="BX40" s="303"/>
      <c r="BY40" s="303"/>
      <c r="BZ40" s="303"/>
      <c r="CA40" s="303"/>
      <c r="CB40" s="303"/>
      <c r="CC40" s="303"/>
      <c r="CD40" s="303"/>
      <c r="CE40" s="303"/>
      <c r="CF40" s="303"/>
      <c r="CG40" s="303"/>
      <c r="CH40" s="303"/>
      <c r="CI40" s="303"/>
      <c r="CJ40" s="303"/>
      <c r="CK40" s="303"/>
      <c r="CL40" s="303"/>
      <c r="CM40" s="303"/>
      <c r="CN40" s="303"/>
      <c r="CO40" s="303"/>
      <c r="CP40" s="303"/>
      <c r="CQ40" s="303"/>
      <c r="CR40" s="303"/>
      <c r="CS40" s="303"/>
      <c r="CT40" s="303"/>
      <c r="CU40" s="303"/>
      <c r="CV40" s="303"/>
      <c r="CW40" s="303"/>
      <c r="CX40" s="303"/>
      <c r="CY40" s="303"/>
      <c r="CZ40" s="303"/>
      <c r="DA40" s="303"/>
      <c r="DB40" s="303"/>
      <c r="DC40" s="303"/>
      <c r="DD40" s="303"/>
      <c r="DE40" s="303"/>
      <c r="DF40" s="303"/>
      <c r="DG40" s="303"/>
      <c r="DH40" s="303"/>
      <c r="DI40" s="303"/>
      <c r="DJ40" s="303"/>
      <c r="DK40" s="303"/>
      <c r="DL40" s="303"/>
      <c r="DM40" s="303"/>
      <c r="DN40" s="303"/>
      <c r="DO40" s="303"/>
      <c r="DP40" s="303"/>
      <c r="DQ40" s="303"/>
      <c r="DR40" s="303"/>
      <c r="DS40" s="303"/>
      <c r="DT40" s="303"/>
      <c r="DU40" s="303"/>
      <c r="DV40" s="303"/>
      <c r="DW40" s="303"/>
      <c r="DX40" s="303"/>
      <c r="DY40" s="303"/>
      <c r="DZ40" s="303"/>
      <c r="EA40" s="303"/>
      <c r="EB40" s="303"/>
      <c r="EC40" s="303"/>
      <c r="ED40" s="303"/>
      <c r="EE40" s="303"/>
      <c r="EF40" s="303"/>
      <c r="EG40" s="303"/>
      <c r="EH40" s="303"/>
      <c r="EI40" s="303"/>
      <c r="EJ40" s="303"/>
      <c r="EK40" s="303"/>
      <c r="EL40" s="303"/>
      <c r="EM40" s="303"/>
      <c r="EN40" s="303"/>
      <c r="EO40" s="303"/>
      <c r="EP40" s="303"/>
      <c r="EQ40" s="303"/>
      <c r="ER40" s="303"/>
      <c r="ES40" s="303"/>
      <c r="ET40" s="303"/>
      <c r="EU40" s="303"/>
      <c r="EV40" s="303"/>
      <c r="EW40" s="303"/>
      <c r="EX40" s="303"/>
      <c r="EY40" s="303"/>
      <c r="EZ40" s="303"/>
      <c r="FA40" s="303"/>
      <c r="FB40" s="303"/>
      <c r="FC40" s="303"/>
      <c r="FD40" s="303"/>
      <c r="FE40" s="303"/>
      <c r="FF40" s="303"/>
      <c r="FG40" s="303"/>
      <c r="FH40" s="303"/>
      <c r="FI40" s="303"/>
      <c r="FJ40" s="303"/>
      <c r="FK40" s="303"/>
      <c r="FL40" s="303"/>
      <c r="FM40" s="303"/>
      <c r="FN40" s="303"/>
      <c r="FO40" s="303"/>
      <c r="FP40" s="303"/>
      <c r="FQ40" s="303"/>
      <c r="FR40" s="303"/>
      <c r="FS40" s="303"/>
      <c r="FT40" s="303"/>
      <c r="FU40" s="303"/>
      <c r="FV40" s="303"/>
      <c r="FW40" s="303"/>
      <c r="FX40" s="303"/>
      <c r="FY40" s="303"/>
      <c r="FZ40" s="303"/>
      <c r="GA40" s="303"/>
      <c r="GB40" s="303"/>
      <c r="GC40" s="303"/>
      <c r="GD40" s="303"/>
      <c r="GE40" s="303"/>
      <c r="GF40" s="303"/>
      <c r="GG40" s="303"/>
      <c r="GH40" s="303"/>
      <c r="GI40" s="303"/>
      <c r="GJ40" s="303"/>
      <c r="GK40" s="303"/>
      <c r="GL40" s="303"/>
      <c r="GM40" s="303"/>
      <c r="GN40" s="303"/>
      <c r="GO40" s="303"/>
      <c r="GP40" s="303"/>
      <c r="GQ40" s="303"/>
      <c r="GR40" s="303"/>
      <c r="GS40" s="303"/>
    </row>
    <row r="41" spans="1:201" customFormat="1" ht="19.7" customHeight="1">
      <c r="A41" s="278" t="s">
        <v>1393</v>
      </c>
      <c r="B41" s="215"/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03"/>
      <c r="O41" s="303"/>
      <c r="P41" s="303"/>
      <c r="Q41" s="303"/>
      <c r="R41" s="303"/>
      <c r="S41" s="303"/>
      <c r="T41" s="303"/>
      <c r="U41" s="303"/>
      <c r="V41" s="303"/>
      <c r="W41" s="303"/>
      <c r="X41" s="303"/>
      <c r="Y41" s="303"/>
      <c r="Z41" s="303"/>
      <c r="AA41" s="303"/>
      <c r="AB41" s="303"/>
      <c r="AC41" s="303"/>
      <c r="AD41" s="303"/>
      <c r="AE41" s="303"/>
      <c r="AF41" s="303"/>
      <c r="AG41" s="303"/>
      <c r="AH41" s="303"/>
      <c r="AI41" s="303"/>
      <c r="AJ41" s="303"/>
      <c r="AK41" s="303"/>
      <c r="AL41" s="303"/>
      <c r="AM41" s="303"/>
      <c r="AN41" s="303"/>
      <c r="AO41" s="303"/>
      <c r="AP41" s="303"/>
      <c r="AQ41" s="303"/>
      <c r="AR41" s="303"/>
      <c r="AS41" s="303"/>
      <c r="AT41" s="303"/>
      <c r="AU41" s="303"/>
      <c r="AV41" s="303"/>
      <c r="AW41" s="303"/>
      <c r="AX41" s="303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  <c r="BS41" s="303"/>
      <c r="BT41" s="303"/>
      <c r="BU41" s="303"/>
      <c r="BV41" s="303"/>
      <c r="BW41" s="303"/>
      <c r="BX41" s="303"/>
      <c r="BY41" s="303"/>
      <c r="BZ41" s="303"/>
      <c r="CA41" s="303"/>
      <c r="CB41" s="303"/>
      <c r="CC41" s="303"/>
      <c r="CD41" s="303"/>
      <c r="CE41" s="303"/>
      <c r="CF41" s="303"/>
      <c r="CG41" s="303"/>
      <c r="CH41" s="303"/>
      <c r="CI41" s="303"/>
      <c r="CJ41" s="303"/>
      <c r="CK41" s="303"/>
      <c r="CL41" s="303"/>
      <c r="CM41" s="303"/>
      <c r="CN41" s="303"/>
      <c r="CO41" s="303"/>
      <c r="CP41" s="303"/>
      <c r="CQ41" s="303"/>
      <c r="CR41" s="303"/>
      <c r="CS41" s="303"/>
      <c r="CT41" s="303"/>
      <c r="CU41" s="303"/>
      <c r="CV41" s="303"/>
      <c r="CW41" s="303"/>
      <c r="CX41" s="303"/>
      <c r="CY41" s="303"/>
      <c r="CZ41" s="303"/>
      <c r="DA41" s="303"/>
      <c r="DB41" s="303"/>
      <c r="DC41" s="303"/>
      <c r="DD41" s="303"/>
      <c r="DE41" s="303"/>
      <c r="DF41" s="303"/>
      <c r="DG41" s="303"/>
      <c r="DH41" s="303"/>
      <c r="DI41" s="303"/>
      <c r="DJ41" s="303"/>
      <c r="DK41" s="303"/>
      <c r="DL41" s="303"/>
      <c r="DM41" s="303"/>
      <c r="DN41" s="303"/>
      <c r="DO41" s="303"/>
      <c r="DP41" s="303"/>
      <c r="DQ41" s="303"/>
      <c r="DR41" s="303"/>
      <c r="DS41" s="303"/>
      <c r="DT41" s="303"/>
      <c r="DU41" s="303"/>
      <c r="DV41" s="303"/>
      <c r="DW41" s="303"/>
      <c r="DX41" s="303"/>
      <c r="DY41" s="303"/>
      <c r="DZ41" s="303"/>
      <c r="EA41" s="303"/>
      <c r="EB41" s="303"/>
      <c r="EC41" s="303"/>
      <c r="ED41" s="303"/>
      <c r="EE41" s="303"/>
      <c r="EF41" s="303"/>
      <c r="EG41" s="303"/>
      <c r="EH41" s="303"/>
      <c r="EI41" s="303"/>
      <c r="EJ41" s="303"/>
      <c r="EK41" s="303"/>
      <c r="EL41" s="303"/>
      <c r="EM41" s="303"/>
      <c r="EN41" s="303"/>
      <c r="EO41" s="303"/>
      <c r="EP41" s="303"/>
      <c r="EQ41" s="303"/>
      <c r="ER41" s="303"/>
      <c r="ES41" s="303"/>
      <c r="ET41" s="303"/>
      <c r="EU41" s="303"/>
      <c r="EV41" s="303"/>
      <c r="EW41" s="303"/>
      <c r="EX41" s="303"/>
      <c r="EY41" s="303"/>
      <c r="EZ41" s="303"/>
      <c r="FA41" s="303"/>
      <c r="FB41" s="303"/>
      <c r="FC41" s="303"/>
      <c r="FD41" s="303"/>
      <c r="FE41" s="303"/>
      <c r="FF41" s="303"/>
      <c r="FG41" s="303"/>
      <c r="FH41" s="303"/>
      <c r="FI41" s="303"/>
      <c r="FJ41" s="303"/>
      <c r="FK41" s="303"/>
      <c r="FL41" s="303"/>
      <c r="FM41" s="303"/>
      <c r="FN41" s="303"/>
      <c r="FO41" s="303"/>
      <c r="FP41" s="303"/>
      <c r="FQ41" s="303"/>
      <c r="FR41" s="303"/>
      <c r="FS41" s="303"/>
      <c r="FT41" s="303"/>
      <c r="FU41" s="303"/>
      <c r="FV41" s="303"/>
      <c r="FW41" s="303"/>
      <c r="FX41" s="303"/>
      <c r="FY41" s="303"/>
      <c r="FZ41" s="303"/>
      <c r="GA41" s="303"/>
      <c r="GB41" s="303"/>
      <c r="GC41" s="303"/>
      <c r="GD41" s="303"/>
      <c r="GE41" s="303"/>
      <c r="GF41" s="303"/>
      <c r="GG41" s="303"/>
      <c r="GH41" s="303"/>
      <c r="GI41" s="303"/>
      <c r="GJ41" s="303"/>
      <c r="GK41" s="303"/>
      <c r="GL41" s="303"/>
      <c r="GM41" s="303"/>
      <c r="GN41" s="303"/>
      <c r="GO41" s="303"/>
      <c r="GP41" s="303"/>
      <c r="GQ41" s="303"/>
      <c r="GR41" s="303"/>
      <c r="GS41" s="303"/>
    </row>
    <row r="42" spans="1:201" customFormat="1" ht="19.7" customHeight="1">
      <c r="A42" s="278" t="s">
        <v>1394</v>
      </c>
      <c r="B42" s="215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3"/>
      <c r="AN42" s="303"/>
      <c r="AO42" s="303"/>
      <c r="AP42" s="303"/>
      <c r="AQ42" s="303"/>
      <c r="AR42" s="303"/>
      <c r="AS42" s="303"/>
      <c r="AT42" s="303"/>
      <c r="AU42" s="303"/>
      <c r="AV42" s="303"/>
      <c r="AW42" s="303"/>
      <c r="AX42" s="303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  <c r="BR42" s="303"/>
      <c r="BS42" s="303"/>
      <c r="BT42" s="303"/>
      <c r="BU42" s="303"/>
      <c r="BV42" s="303"/>
      <c r="BW42" s="303"/>
      <c r="BX42" s="303"/>
      <c r="BY42" s="303"/>
      <c r="BZ42" s="303"/>
      <c r="CA42" s="303"/>
      <c r="CB42" s="303"/>
      <c r="CC42" s="303"/>
      <c r="CD42" s="303"/>
      <c r="CE42" s="303"/>
      <c r="CF42" s="303"/>
      <c r="CG42" s="303"/>
      <c r="CH42" s="303"/>
      <c r="CI42" s="303"/>
      <c r="CJ42" s="303"/>
      <c r="CK42" s="303"/>
      <c r="CL42" s="303"/>
      <c r="CM42" s="303"/>
      <c r="CN42" s="303"/>
      <c r="CO42" s="303"/>
      <c r="CP42" s="303"/>
      <c r="CQ42" s="303"/>
      <c r="CR42" s="303"/>
      <c r="CS42" s="303"/>
      <c r="CT42" s="303"/>
      <c r="CU42" s="303"/>
      <c r="CV42" s="303"/>
      <c r="CW42" s="303"/>
      <c r="CX42" s="303"/>
      <c r="CY42" s="303"/>
      <c r="CZ42" s="303"/>
      <c r="DA42" s="303"/>
      <c r="DB42" s="303"/>
      <c r="DC42" s="303"/>
      <c r="DD42" s="303"/>
      <c r="DE42" s="303"/>
      <c r="DF42" s="303"/>
      <c r="DG42" s="303"/>
      <c r="DH42" s="303"/>
      <c r="DI42" s="303"/>
      <c r="DJ42" s="303"/>
      <c r="DK42" s="303"/>
      <c r="DL42" s="303"/>
      <c r="DM42" s="303"/>
      <c r="DN42" s="303"/>
      <c r="DO42" s="303"/>
      <c r="DP42" s="303"/>
      <c r="DQ42" s="303"/>
      <c r="DR42" s="303"/>
      <c r="DS42" s="303"/>
      <c r="DT42" s="303"/>
      <c r="DU42" s="303"/>
      <c r="DV42" s="303"/>
      <c r="DW42" s="303"/>
      <c r="DX42" s="303"/>
      <c r="DY42" s="303"/>
      <c r="DZ42" s="303"/>
      <c r="EA42" s="303"/>
      <c r="EB42" s="303"/>
      <c r="EC42" s="303"/>
      <c r="ED42" s="303"/>
      <c r="EE42" s="303"/>
      <c r="EF42" s="303"/>
      <c r="EG42" s="303"/>
      <c r="EH42" s="303"/>
      <c r="EI42" s="303"/>
      <c r="EJ42" s="303"/>
      <c r="EK42" s="303"/>
      <c r="EL42" s="303"/>
      <c r="EM42" s="303"/>
      <c r="EN42" s="303"/>
      <c r="EO42" s="303"/>
      <c r="EP42" s="303"/>
      <c r="EQ42" s="303"/>
      <c r="ER42" s="303"/>
      <c r="ES42" s="303"/>
      <c r="ET42" s="303"/>
      <c r="EU42" s="303"/>
      <c r="EV42" s="303"/>
      <c r="EW42" s="303"/>
      <c r="EX42" s="303"/>
      <c r="EY42" s="303"/>
      <c r="EZ42" s="303"/>
      <c r="FA42" s="303"/>
      <c r="FB42" s="303"/>
      <c r="FC42" s="303"/>
      <c r="FD42" s="303"/>
      <c r="FE42" s="303"/>
      <c r="FF42" s="303"/>
      <c r="FG42" s="303"/>
      <c r="FH42" s="303"/>
      <c r="FI42" s="303"/>
      <c r="FJ42" s="303"/>
      <c r="FK42" s="303"/>
      <c r="FL42" s="303"/>
      <c r="FM42" s="303"/>
      <c r="FN42" s="303"/>
      <c r="FO42" s="303"/>
      <c r="FP42" s="303"/>
      <c r="FQ42" s="303"/>
      <c r="FR42" s="303"/>
      <c r="FS42" s="303"/>
      <c r="FT42" s="303"/>
      <c r="FU42" s="303"/>
      <c r="FV42" s="303"/>
      <c r="FW42" s="303"/>
      <c r="FX42" s="303"/>
      <c r="FY42" s="303"/>
      <c r="FZ42" s="303"/>
      <c r="GA42" s="303"/>
      <c r="GB42" s="303"/>
      <c r="GC42" s="303"/>
      <c r="GD42" s="303"/>
      <c r="GE42" s="303"/>
      <c r="GF42" s="303"/>
      <c r="GG42" s="303"/>
      <c r="GH42" s="303"/>
      <c r="GI42" s="303"/>
      <c r="GJ42" s="303"/>
      <c r="GK42" s="303"/>
      <c r="GL42" s="303"/>
      <c r="GM42" s="303"/>
      <c r="GN42" s="303"/>
      <c r="GO42" s="303"/>
      <c r="GP42" s="303"/>
      <c r="GQ42" s="303"/>
      <c r="GR42" s="303"/>
      <c r="GS42" s="303"/>
    </row>
    <row r="43" spans="1:201" customFormat="1" ht="19.7" customHeight="1">
      <c r="A43" s="278" t="s">
        <v>1395</v>
      </c>
      <c r="B43" s="215"/>
      <c r="C43" s="303"/>
      <c r="D43" s="303"/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303"/>
      <c r="S43" s="303"/>
      <c r="T43" s="303"/>
      <c r="U43" s="303"/>
      <c r="V43" s="303"/>
      <c r="W43" s="303"/>
      <c r="X43" s="303"/>
      <c r="Y43" s="303"/>
      <c r="Z43" s="303"/>
      <c r="AA43" s="303"/>
      <c r="AB43" s="303"/>
      <c r="AC43" s="303"/>
      <c r="AD43" s="303"/>
      <c r="AE43" s="303"/>
      <c r="AF43" s="303"/>
      <c r="AG43" s="303"/>
      <c r="AH43" s="303"/>
      <c r="AI43" s="303"/>
      <c r="AJ43" s="303"/>
      <c r="AK43" s="303"/>
      <c r="AL43" s="303"/>
      <c r="AM43" s="303"/>
      <c r="AN43" s="303"/>
      <c r="AO43" s="303"/>
      <c r="AP43" s="303"/>
      <c r="AQ43" s="303"/>
      <c r="AR43" s="303"/>
      <c r="AS43" s="303"/>
      <c r="AT43" s="303"/>
      <c r="AU43" s="303"/>
      <c r="AV43" s="303"/>
      <c r="AW43" s="303"/>
      <c r="AX43" s="303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  <c r="BR43" s="303"/>
      <c r="BS43" s="303"/>
      <c r="BT43" s="303"/>
      <c r="BU43" s="303"/>
      <c r="BV43" s="303"/>
      <c r="BW43" s="303"/>
      <c r="BX43" s="303"/>
      <c r="BY43" s="303"/>
      <c r="BZ43" s="303"/>
      <c r="CA43" s="303"/>
      <c r="CB43" s="303"/>
      <c r="CC43" s="303"/>
      <c r="CD43" s="303"/>
      <c r="CE43" s="303"/>
      <c r="CF43" s="303"/>
      <c r="CG43" s="303"/>
      <c r="CH43" s="303"/>
      <c r="CI43" s="303"/>
      <c r="CJ43" s="303"/>
      <c r="CK43" s="303"/>
      <c r="CL43" s="303"/>
      <c r="CM43" s="303"/>
      <c r="CN43" s="303"/>
      <c r="CO43" s="303"/>
      <c r="CP43" s="303"/>
      <c r="CQ43" s="303"/>
      <c r="CR43" s="303"/>
      <c r="CS43" s="303"/>
      <c r="CT43" s="303"/>
      <c r="CU43" s="303"/>
      <c r="CV43" s="303"/>
      <c r="CW43" s="303"/>
      <c r="CX43" s="303"/>
      <c r="CY43" s="303"/>
      <c r="CZ43" s="303"/>
      <c r="DA43" s="303"/>
      <c r="DB43" s="303"/>
      <c r="DC43" s="303"/>
      <c r="DD43" s="303"/>
      <c r="DE43" s="303"/>
      <c r="DF43" s="303"/>
      <c r="DG43" s="303"/>
      <c r="DH43" s="303"/>
      <c r="DI43" s="303"/>
      <c r="DJ43" s="303"/>
      <c r="DK43" s="303"/>
      <c r="DL43" s="303"/>
      <c r="DM43" s="303"/>
      <c r="DN43" s="303"/>
      <c r="DO43" s="303"/>
      <c r="DP43" s="303"/>
      <c r="DQ43" s="303"/>
      <c r="DR43" s="303"/>
      <c r="DS43" s="303"/>
      <c r="DT43" s="303"/>
      <c r="DU43" s="303"/>
      <c r="DV43" s="303"/>
      <c r="DW43" s="303"/>
      <c r="DX43" s="303"/>
      <c r="DY43" s="303"/>
      <c r="DZ43" s="303"/>
      <c r="EA43" s="303"/>
      <c r="EB43" s="303"/>
      <c r="EC43" s="303"/>
      <c r="ED43" s="303"/>
      <c r="EE43" s="303"/>
      <c r="EF43" s="303"/>
      <c r="EG43" s="303"/>
      <c r="EH43" s="303"/>
      <c r="EI43" s="303"/>
      <c r="EJ43" s="303"/>
      <c r="EK43" s="303"/>
      <c r="EL43" s="303"/>
      <c r="EM43" s="303"/>
      <c r="EN43" s="303"/>
      <c r="EO43" s="303"/>
      <c r="EP43" s="303"/>
      <c r="EQ43" s="303"/>
      <c r="ER43" s="303"/>
      <c r="ES43" s="303"/>
      <c r="ET43" s="303"/>
      <c r="EU43" s="303"/>
      <c r="EV43" s="303"/>
      <c r="EW43" s="303"/>
      <c r="EX43" s="303"/>
      <c r="EY43" s="303"/>
      <c r="EZ43" s="303"/>
      <c r="FA43" s="303"/>
      <c r="FB43" s="303"/>
      <c r="FC43" s="303"/>
      <c r="FD43" s="303"/>
      <c r="FE43" s="303"/>
      <c r="FF43" s="303"/>
      <c r="FG43" s="303"/>
      <c r="FH43" s="303"/>
      <c r="FI43" s="303"/>
      <c r="FJ43" s="303"/>
      <c r="FK43" s="303"/>
      <c r="FL43" s="303"/>
      <c r="FM43" s="303"/>
      <c r="FN43" s="303"/>
      <c r="FO43" s="303"/>
      <c r="FP43" s="303"/>
      <c r="FQ43" s="303"/>
      <c r="FR43" s="303"/>
      <c r="FS43" s="303"/>
      <c r="FT43" s="303"/>
      <c r="FU43" s="303"/>
      <c r="FV43" s="303"/>
      <c r="FW43" s="303"/>
      <c r="FX43" s="303"/>
      <c r="FY43" s="303"/>
      <c r="FZ43" s="303"/>
      <c r="GA43" s="303"/>
      <c r="GB43" s="303"/>
      <c r="GC43" s="303"/>
      <c r="GD43" s="303"/>
      <c r="GE43" s="303"/>
      <c r="GF43" s="303"/>
      <c r="GG43" s="303"/>
      <c r="GH43" s="303"/>
      <c r="GI43" s="303"/>
      <c r="GJ43" s="303"/>
      <c r="GK43" s="303"/>
      <c r="GL43" s="303"/>
      <c r="GM43" s="303"/>
      <c r="GN43" s="303"/>
      <c r="GO43" s="303"/>
      <c r="GP43" s="303"/>
      <c r="GQ43" s="303"/>
      <c r="GR43" s="303"/>
      <c r="GS43" s="303"/>
    </row>
    <row r="44" spans="1:201" customFormat="1" ht="19.7" customHeight="1">
      <c r="A44" s="283" t="s">
        <v>1396</v>
      </c>
      <c r="B44" s="215"/>
      <c r="C44" s="303"/>
      <c r="D44" s="303"/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303"/>
      <c r="S44" s="303"/>
      <c r="T44" s="303"/>
      <c r="U44" s="303"/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  <c r="AI44" s="303"/>
      <c r="AJ44" s="303"/>
      <c r="AK44" s="303"/>
      <c r="AL44" s="303"/>
      <c r="AM44" s="303"/>
      <c r="AN44" s="303"/>
      <c r="AO44" s="303"/>
      <c r="AP44" s="303"/>
      <c r="AQ44" s="303"/>
      <c r="AR44" s="303"/>
      <c r="AS44" s="303"/>
      <c r="AT44" s="303"/>
      <c r="AU44" s="303"/>
      <c r="AV44" s="303"/>
      <c r="AW44" s="303"/>
      <c r="AX44" s="303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  <c r="BR44" s="303"/>
      <c r="BS44" s="303"/>
      <c r="BT44" s="303"/>
      <c r="BU44" s="303"/>
      <c r="BV44" s="303"/>
      <c r="BW44" s="303"/>
      <c r="BX44" s="303"/>
      <c r="BY44" s="303"/>
      <c r="BZ44" s="303"/>
      <c r="CA44" s="303"/>
      <c r="CB44" s="303"/>
      <c r="CC44" s="303"/>
      <c r="CD44" s="303"/>
      <c r="CE44" s="303"/>
      <c r="CF44" s="303"/>
      <c r="CG44" s="303"/>
      <c r="CH44" s="303"/>
      <c r="CI44" s="303"/>
      <c r="CJ44" s="303"/>
      <c r="CK44" s="303"/>
      <c r="CL44" s="303"/>
      <c r="CM44" s="303"/>
      <c r="CN44" s="303"/>
      <c r="CO44" s="303"/>
      <c r="CP44" s="303"/>
      <c r="CQ44" s="303"/>
      <c r="CR44" s="303"/>
      <c r="CS44" s="303"/>
      <c r="CT44" s="303"/>
      <c r="CU44" s="303"/>
      <c r="CV44" s="303"/>
      <c r="CW44" s="303"/>
      <c r="CX44" s="303"/>
      <c r="CY44" s="303"/>
      <c r="CZ44" s="303"/>
      <c r="DA44" s="303"/>
      <c r="DB44" s="303"/>
      <c r="DC44" s="303"/>
      <c r="DD44" s="303"/>
      <c r="DE44" s="303"/>
      <c r="DF44" s="303"/>
      <c r="DG44" s="303"/>
      <c r="DH44" s="303"/>
      <c r="DI44" s="303"/>
      <c r="DJ44" s="303"/>
      <c r="DK44" s="303"/>
      <c r="DL44" s="303"/>
      <c r="DM44" s="303"/>
      <c r="DN44" s="303"/>
      <c r="DO44" s="303"/>
      <c r="DP44" s="303"/>
      <c r="DQ44" s="303"/>
      <c r="DR44" s="303"/>
      <c r="DS44" s="303"/>
      <c r="DT44" s="303"/>
      <c r="DU44" s="303"/>
      <c r="DV44" s="303"/>
      <c r="DW44" s="303"/>
      <c r="DX44" s="303"/>
      <c r="DY44" s="303"/>
      <c r="DZ44" s="303"/>
      <c r="EA44" s="303"/>
      <c r="EB44" s="303"/>
      <c r="EC44" s="303"/>
      <c r="ED44" s="303"/>
      <c r="EE44" s="303"/>
      <c r="EF44" s="303"/>
      <c r="EG44" s="303"/>
      <c r="EH44" s="303"/>
      <c r="EI44" s="303"/>
      <c r="EJ44" s="303"/>
      <c r="EK44" s="303"/>
      <c r="EL44" s="303"/>
      <c r="EM44" s="303"/>
      <c r="EN44" s="303"/>
      <c r="EO44" s="303"/>
      <c r="EP44" s="303"/>
      <c r="EQ44" s="303"/>
      <c r="ER44" s="303"/>
      <c r="ES44" s="303"/>
      <c r="ET44" s="303"/>
      <c r="EU44" s="303"/>
      <c r="EV44" s="303"/>
      <c r="EW44" s="303"/>
      <c r="EX44" s="303"/>
      <c r="EY44" s="303"/>
      <c r="EZ44" s="303"/>
      <c r="FA44" s="303"/>
      <c r="FB44" s="303"/>
      <c r="FC44" s="303"/>
      <c r="FD44" s="303"/>
      <c r="FE44" s="303"/>
      <c r="FF44" s="303"/>
      <c r="FG44" s="303"/>
      <c r="FH44" s="303"/>
      <c r="FI44" s="303"/>
      <c r="FJ44" s="303"/>
      <c r="FK44" s="303"/>
      <c r="FL44" s="303"/>
      <c r="FM44" s="303"/>
      <c r="FN44" s="303"/>
      <c r="FO44" s="303"/>
      <c r="FP44" s="303"/>
      <c r="FQ44" s="303"/>
      <c r="FR44" s="303"/>
      <c r="FS44" s="303"/>
      <c r="FT44" s="303"/>
      <c r="FU44" s="303"/>
      <c r="FV44" s="303"/>
      <c r="FW44" s="303"/>
      <c r="FX44" s="303"/>
      <c r="FY44" s="303"/>
      <c r="FZ44" s="303"/>
      <c r="GA44" s="303"/>
      <c r="GB44" s="303"/>
      <c r="GC44" s="303"/>
      <c r="GD44" s="303"/>
      <c r="GE44" s="303"/>
      <c r="GF44" s="303"/>
      <c r="GG44" s="303"/>
      <c r="GH44" s="303"/>
      <c r="GI44" s="303"/>
      <c r="GJ44" s="303"/>
      <c r="GK44" s="303"/>
      <c r="GL44" s="303"/>
      <c r="GM44" s="303"/>
      <c r="GN44" s="303"/>
      <c r="GO44" s="303"/>
      <c r="GP44" s="303"/>
      <c r="GQ44" s="303"/>
      <c r="GR44" s="303"/>
      <c r="GS44" s="303"/>
    </row>
    <row r="45" spans="1:201" customFormat="1" ht="19.7" customHeight="1">
      <c r="A45" s="283" t="s">
        <v>1397</v>
      </c>
      <c r="B45" s="215"/>
      <c r="C45" s="303"/>
      <c r="D45" s="303"/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303"/>
      <c r="S45" s="303"/>
      <c r="T45" s="303"/>
      <c r="U45" s="303"/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303"/>
      <c r="AJ45" s="303"/>
      <c r="AK45" s="303"/>
      <c r="AL45" s="303"/>
      <c r="AM45" s="303"/>
      <c r="AN45" s="303"/>
      <c r="AO45" s="303"/>
      <c r="AP45" s="303"/>
      <c r="AQ45" s="303"/>
      <c r="AR45" s="303"/>
      <c r="AS45" s="303"/>
      <c r="AT45" s="303"/>
      <c r="AU45" s="303"/>
      <c r="AV45" s="303"/>
      <c r="AW45" s="303"/>
      <c r="AX45" s="303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  <c r="BR45" s="303"/>
      <c r="BS45" s="303"/>
      <c r="BT45" s="303"/>
      <c r="BU45" s="303"/>
      <c r="BV45" s="303"/>
      <c r="BW45" s="303"/>
      <c r="BX45" s="303"/>
      <c r="BY45" s="303"/>
      <c r="BZ45" s="303"/>
      <c r="CA45" s="303"/>
      <c r="CB45" s="303"/>
      <c r="CC45" s="303"/>
      <c r="CD45" s="303"/>
      <c r="CE45" s="303"/>
      <c r="CF45" s="303"/>
      <c r="CG45" s="303"/>
      <c r="CH45" s="303"/>
      <c r="CI45" s="303"/>
      <c r="CJ45" s="303"/>
      <c r="CK45" s="303"/>
      <c r="CL45" s="303"/>
      <c r="CM45" s="303"/>
      <c r="CN45" s="303"/>
      <c r="CO45" s="303"/>
      <c r="CP45" s="303"/>
      <c r="CQ45" s="303"/>
      <c r="CR45" s="303"/>
      <c r="CS45" s="303"/>
      <c r="CT45" s="303"/>
      <c r="CU45" s="303"/>
      <c r="CV45" s="303"/>
      <c r="CW45" s="303"/>
      <c r="CX45" s="303"/>
      <c r="CY45" s="303"/>
      <c r="CZ45" s="303"/>
      <c r="DA45" s="303"/>
      <c r="DB45" s="303"/>
      <c r="DC45" s="303"/>
      <c r="DD45" s="303"/>
      <c r="DE45" s="303"/>
      <c r="DF45" s="303"/>
      <c r="DG45" s="303"/>
      <c r="DH45" s="303"/>
      <c r="DI45" s="303"/>
      <c r="DJ45" s="303"/>
      <c r="DK45" s="303"/>
      <c r="DL45" s="303"/>
      <c r="DM45" s="303"/>
      <c r="DN45" s="303"/>
      <c r="DO45" s="303"/>
      <c r="DP45" s="303"/>
      <c r="DQ45" s="303"/>
      <c r="DR45" s="303"/>
      <c r="DS45" s="303"/>
      <c r="DT45" s="303"/>
      <c r="DU45" s="303"/>
      <c r="DV45" s="303"/>
      <c r="DW45" s="303"/>
      <c r="DX45" s="303"/>
      <c r="DY45" s="303"/>
      <c r="DZ45" s="303"/>
      <c r="EA45" s="303"/>
      <c r="EB45" s="303"/>
      <c r="EC45" s="303"/>
      <c r="ED45" s="303"/>
      <c r="EE45" s="303"/>
      <c r="EF45" s="303"/>
      <c r="EG45" s="303"/>
      <c r="EH45" s="303"/>
      <c r="EI45" s="303"/>
      <c r="EJ45" s="303"/>
      <c r="EK45" s="303"/>
      <c r="EL45" s="303"/>
      <c r="EM45" s="303"/>
      <c r="EN45" s="303"/>
      <c r="EO45" s="303"/>
      <c r="EP45" s="303"/>
      <c r="EQ45" s="303"/>
      <c r="ER45" s="303"/>
      <c r="ES45" s="303"/>
      <c r="ET45" s="303"/>
      <c r="EU45" s="303"/>
      <c r="EV45" s="303"/>
      <c r="EW45" s="303"/>
      <c r="EX45" s="303"/>
      <c r="EY45" s="303"/>
      <c r="EZ45" s="303"/>
      <c r="FA45" s="303"/>
      <c r="FB45" s="303"/>
      <c r="FC45" s="303"/>
      <c r="FD45" s="303"/>
      <c r="FE45" s="303"/>
      <c r="FF45" s="303"/>
      <c r="FG45" s="303"/>
      <c r="FH45" s="303"/>
      <c r="FI45" s="303"/>
      <c r="FJ45" s="303"/>
      <c r="FK45" s="303"/>
      <c r="FL45" s="303"/>
      <c r="FM45" s="303"/>
      <c r="FN45" s="303"/>
      <c r="FO45" s="303"/>
      <c r="FP45" s="303"/>
      <c r="FQ45" s="303"/>
      <c r="FR45" s="303"/>
      <c r="FS45" s="303"/>
      <c r="FT45" s="303"/>
      <c r="FU45" s="303"/>
      <c r="FV45" s="303"/>
      <c r="FW45" s="303"/>
      <c r="FX45" s="303"/>
      <c r="FY45" s="303"/>
      <c r="FZ45" s="303"/>
      <c r="GA45" s="303"/>
      <c r="GB45" s="303"/>
      <c r="GC45" s="303"/>
      <c r="GD45" s="303"/>
      <c r="GE45" s="303"/>
      <c r="GF45" s="303"/>
      <c r="GG45" s="303"/>
      <c r="GH45" s="303"/>
      <c r="GI45" s="303"/>
      <c r="GJ45" s="303"/>
      <c r="GK45" s="303"/>
      <c r="GL45" s="303"/>
      <c r="GM45" s="303"/>
      <c r="GN45" s="303"/>
      <c r="GO45" s="303"/>
      <c r="GP45" s="303"/>
      <c r="GQ45" s="303"/>
      <c r="GR45" s="303"/>
      <c r="GS45" s="303"/>
    </row>
    <row r="46" spans="1:201" customFormat="1" ht="19.7" customHeight="1">
      <c r="A46" s="283" t="s">
        <v>1398</v>
      </c>
      <c r="B46" s="215"/>
      <c r="C46" s="303"/>
      <c r="D46" s="303"/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303"/>
      <c r="S46" s="303"/>
      <c r="T46" s="303"/>
      <c r="U46" s="303"/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03"/>
      <c r="AG46" s="303"/>
      <c r="AH46" s="303"/>
      <c r="AI46" s="303"/>
      <c r="AJ46" s="303"/>
      <c r="AK46" s="303"/>
      <c r="AL46" s="303"/>
      <c r="AM46" s="303"/>
      <c r="AN46" s="303"/>
      <c r="AO46" s="303"/>
      <c r="AP46" s="303"/>
      <c r="AQ46" s="303"/>
      <c r="AR46" s="303"/>
      <c r="AS46" s="303"/>
      <c r="AT46" s="303"/>
      <c r="AU46" s="303"/>
      <c r="AV46" s="303"/>
      <c r="AW46" s="303"/>
      <c r="AX46" s="303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  <c r="BR46" s="303"/>
      <c r="BS46" s="303"/>
      <c r="BT46" s="303"/>
      <c r="BU46" s="303"/>
      <c r="BV46" s="303"/>
      <c r="BW46" s="303"/>
      <c r="BX46" s="303"/>
      <c r="BY46" s="303"/>
      <c r="BZ46" s="303"/>
      <c r="CA46" s="303"/>
      <c r="CB46" s="303"/>
      <c r="CC46" s="303"/>
      <c r="CD46" s="303"/>
      <c r="CE46" s="303"/>
      <c r="CF46" s="303"/>
      <c r="CG46" s="303"/>
      <c r="CH46" s="303"/>
      <c r="CI46" s="303"/>
      <c r="CJ46" s="303"/>
      <c r="CK46" s="303"/>
      <c r="CL46" s="303"/>
      <c r="CM46" s="303"/>
      <c r="CN46" s="303"/>
      <c r="CO46" s="303"/>
      <c r="CP46" s="303"/>
      <c r="CQ46" s="303"/>
      <c r="CR46" s="303"/>
      <c r="CS46" s="303"/>
      <c r="CT46" s="303"/>
      <c r="CU46" s="303"/>
      <c r="CV46" s="303"/>
      <c r="CW46" s="303"/>
      <c r="CX46" s="303"/>
      <c r="CY46" s="303"/>
      <c r="CZ46" s="303"/>
      <c r="DA46" s="303"/>
      <c r="DB46" s="303"/>
      <c r="DC46" s="303"/>
      <c r="DD46" s="303"/>
      <c r="DE46" s="303"/>
      <c r="DF46" s="303"/>
      <c r="DG46" s="303"/>
      <c r="DH46" s="303"/>
      <c r="DI46" s="303"/>
      <c r="DJ46" s="303"/>
      <c r="DK46" s="303"/>
      <c r="DL46" s="303"/>
      <c r="DM46" s="303"/>
      <c r="DN46" s="303"/>
      <c r="DO46" s="303"/>
      <c r="DP46" s="303"/>
      <c r="DQ46" s="303"/>
      <c r="DR46" s="303"/>
      <c r="DS46" s="303"/>
      <c r="DT46" s="303"/>
      <c r="DU46" s="303"/>
      <c r="DV46" s="303"/>
      <c r="DW46" s="303"/>
      <c r="DX46" s="303"/>
      <c r="DY46" s="303"/>
      <c r="DZ46" s="303"/>
      <c r="EA46" s="303"/>
      <c r="EB46" s="303"/>
      <c r="EC46" s="303"/>
      <c r="ED46" s="303"/>
      <c r="EE46" s="303"/>
      <c r="EF46" s="303"/>
      <c r="EG46" s="303"/>
      <c r="EH46" s="303"/>
      <c r="EI46" s="303"/>
      <c r="EJ46" s="303"/>
      <c r="EK46" s="303"/>
      <c r="EL46" s="303"/>
      <c r="EM46" s="303"/>
      <c r="EN46" s="303"/>
      <c r="EO46" s="303"/>
      <c r="EP46" s="303"/>
      <c r="EQ46" s="303"/>
      <c r="ER46" s="303"/>
      <c r="ES46" s="303"/>
      <c r="ET46" s="303"/>
      <c r="EU46" s="303"/>
      <c r="EV46" s="303"/>
      <c r="EW46" s="303"/>
      <c r="EX46" s="303"/>
      <c r="EY46" s="303"/>
      <c r="EZ46" s="303"/>
      <c r="FA46" s="303"/>
      <c r="FB46" s="303"/>
      <c r="FC46" s="303"/>
      <c r="FD46" s="303"/>
      <c r="FE46" s="303"/>
      <c r="FF46" s="303"/>
      <c r="FG46" s="303"/>
      <c r="FH46" s="303"/>
      <c r="FI46" s="303"/>
      <c r="FJ46" s="303"/>
      <c r="FK46" s="303"/>
      <c r="FL46" s="303"/>
      <c r="FM46" s="303"/>
      <c r="FN46" s="303"/>
      <c r="FO46" s="303"/>
      <c r="FP46" s="303"/>
      <c r="FQ46" s="303"/>
      <c r="FR46" s="303"/>
      <c r="FS46" s="303"/>
      <c r="FT46" s="303"/>
      <c r="FU46" s="303"/>
      <c r="FV46" s="303"/>
      <c r="FW46" s="303"/>
      <c r="FX46" s="303"/>
      <c r="FY46" s="303"/>
      <c r="FZ46" s="303"/>
      <c r="GA46" s="303"/>
      <c r="GB46" s="303"/>
      <c r="GC46" s="303"/>
      <c r="GD46" s="303"/>
      <c r="GE46" s="303"/>
      <c r="GF46" s="303"/>
      <c r="GG46" s="303"/>
      <c r="GH46" s="303"/>
      <c r="GI46" s="303"/>
      <c r="GJ46" s="303"/>
      <c r="GK46" s="303"/>
      <c r="GL46" s="303"/>
      <c r="GM46" s="303"/>
      <c r="GN46" s="303"/>
      <c r="GO46" s="303"/>
      <c r="GP46" s="303"/>
      <c r="GQ46" s="303"/>
      <c r="GR46" s="303"/>
      <c r="GS46" s="303"/>
    </row>
    <row r="47" spans="1:201" customFormat="1" ht="19.7" customHeight="1">
      <c r="A47" s="283" t="s">
        <v>1399</v>
      </c>
      <c r="B47" s="215"/>
      <c r="C47" s="303"/>
      <c r="D47" s="303"/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3"/>
      <c r="AB47" s="303"/>
      <c r="AC47" s="303"/>
      <c r="AD47" s="303"/>
      <c r="AE47" s="303"/>
      <c r="AF47" s="303"/>
      <c r="AG47" s="303"/>
      <c r="AH47" s="303"/>
      <c r="AI47" s="303"/>
      <c r="AJ47" s="303"/>
      <c r="AK47" s="303"/>
      <c r="AL47" s="303"/>
      <c r="AM47" s="303"/>
      <c r="AN47" s="303"/>
      <c r="AO47" s="303"/>
      <c r="AP47" s="303"/>
      <c r="AQ47" s="303"/>
      <c r="AR47" s="303"/>
      <c r="AS47" s="303"/>
      <c r="AT47" s="303"/>
      <c r="AU47" s="303"/>
      <c r="AV47" s="303"/>
      <c r="AW47" s="303"/>
      <c r="AX47" s="303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  <c r="BS47" s="303"/>
      <c r="BT47" s="303"/>
      <c r="BU47" s="303"/>
      <c r="BV47" s="303"/>
      <c r="BW47" s="303"/>
      <c r="BX47" s="303"/>
      <c r="BY47" s="303"/>
      <c r="BZ47" s="303"/>
      <c r="CA47" s="303"/>
      <c r="CB47" s="303"/>
      <c r="CC47" s="303"/>
      <c r="CD47" s="303"/>
      <c r="CE47" s="303"/>
      <c r="CF47" s="303"/>
      <c r="CG47" s="303"/>
      <c r="CH47" s="303"/>
      <c r="CI47" s="303"/>
      <c r="CJ47" s="303"/>
      <c r="CK47" s="303"/>
      <c r="CL47" s="303"/>
      <c r="CM47" s="303"/>
      <c r="CN47" s="303"/>
      <c r="CO47" s="303"/>
      <c r="CP47" s="303"/>
      <c r="CQ47" s="303"/>
      <c r="CR47" s="303"/>
      <c r="CS47" s="303"/>
      <c r="CT47" s="303"/>
      <c r="CU47" s="303"/>
      <c r="CV47" s="303"/>
      <c r="CW47" s="303"/>
      <c r="CX47" s="303"/>
      <c r="CY47" s="303"/>
      <c r="CZ47" s="303"/>
      <c r="DA47" s="303"/>
      <c r="DB47" s="303"/>
      <c r="DC47" s="303"/>
      <c r="DD47" s="303"/>
      <c r="DE47" s="303"/>
      <c r="DF47" s="303"/>
      <c r="DG47" s="303"/>
      <c r="DH47" s="303"/>
      <c r="DI47" s="303"/>
      <c r="DJ47" s="303"/>
      <c r="DK47" s="303"/>
      <c r="DL47" s="303"/>
      <c r="DM47" s="303"/>
      <c r="DN47" s="303"/>
      <c r="DO47" s="303"/>
      <c r="DP47" s="303"/>
      <c r="DQ47" s="303"/>
      <c r="DR47" s="303"/>
      <c r="DS47" s="303"/>
      <c r="DT47" s="303"/>
      <c r="DU47" s="303"/>
      <c r="DV47" s="303"/>
      <c r="DW47" s="303"/>
      <c r="DX47" s="303"/>
      <c r="DY47" s="303"/>
      <c r="DZ47" s="303"/>
      <c r="EA47" s="303"/>
      <c r="EB47" s="303"/>
      <c r="EC47" s="303"/>
      <c r="ED47" s="303"/>
      <c r="EE47" s="303"/>
      <c r="EF47" s="303"/>
      <c r="EG47" s="303"/>
      <c r="EH47" s="303"/>
      <c r="EI47" s="303"/>
      <c r="EJ47" s="303"/>
      <c r="EK47" s="303"/>
      <c r="EL47" s="303"/>
      <c r="EM47" s="303"/>
      <c r="EN47" s="303"/>
      <c r="EO47" s="303"/>
      <c r="EP47" s="303"/>
      <c r="EQ47" s="303"/>
      <c r="ER47" s="303"/>
      <c r="ES47" s="303"/>
      <c r="ET47" s="303"/>
      <c r="EU47" s="303"/>
      <c r="EV47" s="303"/>
      <c r="EW47" s="303"/>
      <c r="EX47" s="303"/>
      <c r="EY47" s="303"/>
      <c r="EZ47" s="303"/>
      <c r="FA47" s="303"/>
      <c r="FB47" s="303"/>
      <c r="FC47" s="303"/>
      <c r="FD47" s="303"/>
      <c r="FE47" s="303"/>
      <c r="FF47" s="303"/>
      <c r="FG47" s="303"/>
      <c r="FH47" s="303"/>
      <c r="FI47" s="303"/>
      <c r="FJ47" s="303"/>
      <c r="FK47" s="303"/>
      <c r="FL47" s="303"/>
      <c r="FM47" s="303"/>
      <c r="FN47" s="303"/>
      <c r="FO47" s="303"/>
      <c r="FP47" s="303"/>
      <c r="FQ47" s="303"/>
      <c r="FR47" s="303"/>
      <c r="FS47" s="303"/>
      <c r="FT47" s="303"/>
      <c r="FU47" s="303"/>
      <c r="FV47" s="303"/>
      <c r="FW47" s="303"/>
      <c r="FX47" s="303"/>
      <c r="FY47" s="303"/>
      <c r="FZ47" s="303"/>
      <c r="GA47" s="303"/>
      <c r="GB47" s="303"/>
      <c r="GC47" s="303"/>
      <c r="GD47" s="303"/>
      <c r="GE47" s="303"/>
      <c r="GF47" s="303"/>
      <c r="GG47" s="303"/>
      <c r="GH47" s="303"/>
      <c r="GI47" s="303"/>
      <c r="GJ47" s="303"/>
      <c r="GK47" s="303"/>
      <c r="GL47" s="303"/>
      <c r="GM47" s="303"/>
      <c r="GN47" s="303"/>
      <c r="GO47" s="303"/>
      <c r="GP47" s="303"/>
      <c r="GQ47" s="303"/>
      <c r="GR47" s="303"/>
      <c r="GS47" s="303"/>
    </row>
    <row r="48" spans="1:201" customFormat="1" ht="19.7" customHeight="1">
      <c r="A48" s="279" t="s">
        <v>1400</v>
      </c>
      <c r="B48" s="211">
        <f>SUM(B49:B69)</f>
        <v>3836</v>
      </c>
      <c r="C48" s="303"/>
      <c r="D48" s="303"/>
      <c r="E48" s="303"/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303"/>
      <c r="S48" s="303"/>
      <c r="T48" s="303"/>
      <c r="U48" s="303"/>
      <c r="V48" s="303"/>
      <c r="W48" s="303"/>
      <c r="X48" s="303"/>
      <c r="Y48" s="303"/>
      <c r="Z48" s="303"/>
      <c r="AA48" s="303"/>
      <c r="AB48" s="303"/>
      <c r="AC48" s="303"/>
      <c r="AD48" s="303"/>
      <c r="AE48" s="303"/>
      <c r="AF48" s="303"/>
      <c r="AG48" s="303"/>
      <c r="AH48" s="303"/>
      <c r="AI48" s="303"/>
      <c r="AJ48" s="303"/>
      <c r="AK48" s="303"/>
      <c r="AL48" s="303"/>
      <c r="AM48" s="303"/>
      <c r="AN48" s="303"/>
      <c r="AO48" s="303"/>
      <c r="AP48" s="303"/>
      <c r="AQ48" s="303"/>
      <c r="AR48" s="303"/>
      <c r="AS48" s="303"/>
      <c r="AT48" s="303"/>
      <c r="AU48" s="303"/>
      <c r="AV48" s="303"/>
      <c r="AW48" s="303"/>
      <c r="AX48" s="303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  <c r="BS48" s="303"/>
      <c r="BT48" s="303"/>
      <c r="BU48" s="303"/>
      <c r="BV48" s="303"/>
      <c r="BW48" s="303"/>
      <c r="BX48" s="303"/>
      <c r="BY48" s="303"/>
      <c r="BZ48" s="303"/>
      <c r="CA48" s="303"/>
      <c r="CB48" s="303"/>
      <c r="CC48" s="303"/>
      <c r="CD48" s="303"/>
      <c r="CE48" s="303"/>
      <c r="CF48" s="303"/>
      <c r="CG48" s="303"/>
      <c r="CH48" s="303"/>
      <c r="CI48" s="303"/>
      <c r="CJ48" s="303"/>
      <c r="CK48" s="303"/>
      <c r="CL48" s="303"/>
      <c r="CM48" s="303"/>
      <c r="CN48" s="303"/>
      <c r="CO48" s="303"/>
      <c r="CP48" s="303"/>
      <c r="CQ48" s="303"/>
      <c r="CR48" s="303"/>
      <c r="CS48" s="303"/>
      <c r="CT48" s="303"/>
      <c r="CU48" s="303"/>
      <c r="CV48" s="303"/>
      <c r="CW48" s="303"/>
      <c r="CX48" s="303"/>
      <c r="CY48" s="303"/>
      <c r="CZ48" s="303"/>
      <c r="DA48" s="303"/>
      <c r="DB48" s="303"/>
      <c r="DC48" s="303"/>
      <c r="DD48" s="303"/>
      <c r="DE48" s="303"/>
      <c r="DF48" s="303"/>
      <c r="DG48" s="303"/>
      <c r="DH48" s="303"/>
      <c r="DI48" s="303"/>
      <c r="DJ48" s="303"/>
      <c r="DK48" s="303"/>
      <c r="DL48" s="303"/>
      <c r="DM48" s="303"/>
      <c r="DN48" s="303"/>
      <c r="DO48" s="303"/>
      <c r="DP48" s="303"/>
      <c r="DQ48" s="303"/>
      <c r="DR48" s="303"/>
      <c r="DS48" s="303"/>
      <c r="DT48" s="303"/>
      <c r="DU48" s="303"/>
      <c r="DV48" s="303"/>
      <c r="DW48" s="303"/>
      <c r="DX48" s="303"/>
      <c r="DY48" s="303"/>
      <c r="DZ48" s="303"/>
      <c r="EA48" s="303"/>
      <c r="EB48" s="303"/>
      <c r="EC48" s="303"/>
      <c r="ED48" s="303"/>
      <c r="EE48" s="303"/>
      <c r="EF48" s="303"/>
      <c r="EG48" s="303"/>
      <c r="EH48" s="303"/>
      <c r="EI48" s="303"/>
      <c r="EJ48" s="303"/>
      <c r="EK48" s="303"/>
      <c r="EL48" s="303"/>
      <c r="EM48" s="303"/>
      <c r="EN48" s="303"/>
      <c r="EO48" s="303"/>
      <c r="EP48" s="303"/>
      <c r="EQ48" s="303"/>
      <c r="ER48" s="303"/>
      <c r="ES48" s="303"/>
      <c r="ET48" s="303"/>
      <c r="EU48" s="303"/>
      <c r="EV48" s="303"/>
      <c r="EW48" s="303"/>
      <c r="EX48" s="303"/>
      <c r="EY48" s="303"/>
      <c r="EZ48" s="303"/>
      <c r="FA48" s="303"/>
      <c r="FB48" s="303"/>
      <c r="FC48" s="303"/>
      <c r="FD48" s="303"/>
      <c r="FE48" s="303"/>
      <c r="FF48" s="303"/>
      <c r="FG48" s="303"/>
      <c r="FH48" s="303"/>
      <c r="FI48" s="303"/>
      <c r="FJ48" s="303"/>
      <c r="FK48" s="303"/>
      <c r="FL48" s="303"/>
      <c r="FM48" s="303"/>
      <c r="FN48" s="303"/>
      <c r="FO48" s="303"/>
      <c r="FP48" s="303"/>
      <c r="FQ48" s="303"/>
      <c r="FR48" s="303"/>
      <c r="FS48" s="303"/>
      <c r="FT48" s="303"/>
      <c r="FU48" s="303"/>
      <c r="FV48" s="303"/>
      <c r="FW48" s="303"/>
      <c r="FX48" s="303"/>
      <c r="FY48" s="303"/>
      <c r="FZ48" s="303"/>
      <c r="GA48" s="303"/>
      <c r="GB48" s="303"/>
      <c r="GC48" s="303"/>
      <c r="GD48" s="303"/>
      <c r="GE48" s="303"/>
      <c r="GF48" s="303"/>
      <c r="GG48" s="303"/>
      <c r="GH48" s="303"/>
      <c r="GI48" s="303"/>
      <c r="GJ48" s="303"/>
      <c r="GK48" s="303"/>
      <c r="GL48" s="303"/>
      <c r="GM48" s="303"/>
      <c r="GN48" s="303"/>
      <c r="GO48" s="303"/>
      <c r="GP48" s="303"/>
      <c r="GQ48" s="303"/>
      <c r="GR48" s="303"/>
      <c r="GS48" s="303"/>
    </row>
    <row r="49" spans="1:201" customFormat="1" ht="19.7" customHeight="1">
      <c r="A49" s="278" t="s">
        <v>1334</v>
      </c>
      <c r="B49" s="215"/>
      <c r="C49" s="303"/>
      <c r="D49" s="303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3"/>
      <c r="P49" s="303"/>
      <c r="Q49" s="303"/>
      <c r="R49" s="303"/>
      <c r="S49" s="303"/>
      <c r="T49" s="303"/>
      <c r="U49" s="303"/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303"/>
      <c r="AJ49" s="303"/>
      <c r="AK49" s="303"/>
      <c r="AL49" s="303"/>
      <c r="AM49" s="303"/>
      <c r="AN49" s="303"/>
      <c r="AO49" s="303"/>
      <c r="AP49" s="303"/>
      <c r="AQ49" s="303"/>
      <c r="AR49" s="303"/>
      <c r="AS49" s="303"/>
      <c r="AT49" s="303"/>
      <c r="AU49" s="303"/>
      <c r="AV49" s="303"/>
      <c r="AW49" s="303"/>
      <c r="AX49" s="303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  <c r="BS49" s="303"/>
      <c r="BT49" s="303"/>
      <c r="BU49" s="303"/>
      <c r="BV49" s="303"/>
      <c r="BW49" s="303"/>
      <c r="BX49" s="303"/>
      <c r="BY49" s="303"/>
      <c r="BZ49" s="303"/>
      <c r="CA49" s="303"/>
      <c r="CB49" s="303"/>
      <c r="CC49" s="303"/>
      <c r="CD49" s="303"/>
      <c r="CE49" s="303"/>
      <c r="CF49" s="303"/>
      <c r="CG49" s="303"/>
      <c r="CH49" s="303"/>
      <c r="CI49" s="303"/>
      <c r="CJ49" s="303"/>
      <c r="CK49" s="303"/>
      <c r="CL49" s="303"/>
      <c r="CM49" s="303"/>
      <c r="CN49" s="303"/>
      <c r="CO49" s="303"/>
      <c r="CP49" s="303"/>
      <c r="CQ49" s="303"/>
      <c r="CR49" s="303"/>
      <c r="CS49" s="303"/>
      <c r="CT49" s="303"/>
      <c r="CU49" s="303"/>
      <c r="CV49" s="303"/>
      <c r="CW49" s="303"/>
      <c r="CX49" s="303"/>
      <c r="CY49" s="303"/>
      <c r="CZ49" s="303"/>
      <c r="DA49" s="303"/>
      <c r="DB49" s="303"/>
      <c r="DC49" s="303"/>
      <c r="DD49" s="303"/>
      <c r="DE49" s="303"/>
      <c r="DF49" s="303"/>
      <c r="DG49" s="303"/>
      <c r="DH49" s="303"/>
      <c r="DI49" s="303"/>
      <c r="DJ49" s="303"/>
      <c r="DK49" s="303"/>
      <c r="DL49" s="303"/>
      <c r="DM49" s="303"/>
      <c r="DN49" s="303"/>
      <c r="DO49" s="303"/>
      <c r="DP49" s="303"/>
      <c r="DQ49" s="303"/>
      <c r="DR49" s="303"/>
      <c r="DS49" s="303"/>
      <c r="DT49" s="303"/>
      <c r="DU49" s="303"/>
      <c r="DV49" s="303"/>
      <c r="DW49" s="303"/>
      <c r="DX49" s="303"/>
      <c r="DY49" s="303"/>
      <c r="DZ49" s="303"/>
      <c r="EA49" s="303"/>
      <c r="EB49" s="303"/>
      <c r="EC49" s="303"/>
      <c r="ED49" s="303"/>
      <c r="EE49" s="303"/>
      <c r="EF49" s="303"/>
      <c r="EG49" s="303"/>
      <c r="EH49" s="303"/>
      <c r="EI49" s="303"/>
      <c r="EJ49" s="303"/>
      <c r="EK49" s="303"/>
      <c r="EL49" s="303"/>
      <c r="EM49" s="303"/>
      <c r="EN49" s="303"/>
      <c r="EO49" s="303"/>
      <c r="EP49" s="303"/>
      <c r="EQ49" s="303"/>
      <c r="ER49" s="303"/>
      <c r="ES49" s="303"/>
      <c r="ET49" s="303"/>
      <c r="EU49" s="303"/>
      <c r="EV49" s="303"/>
      <c r="EW49" s="303"/>
      <c r="EX49" s="303"/>
      <c r="EY49" s="303"/>
      <c r="EZ49" s="303"/>
      <c r="FA49" s="303"/>
      <c r="FB49" s="303"/>
      <c r="FC49" s="303"/>
      <c r="FD49" s="303"/>
      <c r="FE49" s="303"/>
      <c r="FF49" s="303"/>
      <c r="FG49" s="303"/>
      <c r="FH49" s="303"/>
      <c r="FI49" s="303"/>
      <c r="FJ49" s="303"/>
      <c r="FK49" s="303"/>
      <c r="FL49" s="303"/>
      <c r="FM49" s="303"/>
      <c r="FN49" s="303"/>
      <c r="FO49" s="303"/>
      <c r="FP49" s="303"/>
      <c r="FQ49" s="303"/>
      <c r="FR49" s="303"/>
      <c r="FS49" s="303"/>
      <c r="FT49" s="303"/>
      <c r="FU49" s="303"/>
      <c r="FV49" s="303"/>
      <c r="FW49" s="303"/>
      <c r="FX49" s="303"/>
      <c r="FY49" s="303"/>
      <c r="FZ49" s="303"/>
      <c r="GA49" s="303"/>
      <c r="GB49" s="303"/>
      <c r="GC49" s="303"/>
      <c r="GD49" s="303"/>
      <c r="GE49" s="303"/>
      <c r="GF49" s="303"/>
      <c r="GG49" s="303"/>
      <c r="GH49" s="303"/>
      <c r="GI49" s="303"/>
      <c r="GJ49" s="303"/>
      <c r="GK49" s="303"/>
      <c r="GL49" s="303"/>
      <c r="GM49" s="303"/>
      <c r="GN49" s="303"/>
      <c r="GO49" s="303"/>
      <c r="GP49" s="303"/>
      <c r="GQ49" s="303"/>
      <c r="GR49" s="303"/>
      <c r="GS49" s="303"/>
    </row>
    <row r="50" spans="1:201" customFormat="1" ht="19.7" customHeight="1">
      <c r="A50" s="278" t="s">
        <v>1335</v>
      </c>
      <c r="B50" s="215"/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03"/>
      <c r="AH50" s="303"/>
      <c r="AI50" s="303"/>
      <c r="AJ50" s="303"/>
      <c r="AK50" s="303"/>
      <c r="AL50" s="303"/>
      <c r="AM50" s="303"/>
      <c r="AN50" s="303"/>
      <c r="AO50" s="303"/>
      <c r="AP50" s="303"/>
      <c r="AQ50" s="303"/>
      <c r="AR50" s="303"/>
      <c r="AS50" s="303"/>
      <c r="AT50" s="303"/>
      <c r="AU50" s="303"/>
      <c r="AV50" s="303"/>
      <c r="AW50" s="303"/>
      <c r="AX50" s="303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  <c r="BS50" s="303"/>
      <c r="BT50" s="303"/>
      <c r="BU50" s="303"/>
      <c r="BV50" s="303"/>
      <c r="BW50" s="303"/>
      <c r="BX50" s="303"/>
      <c r="BY50" s="303"/>
      <c r="BZ50" s="303"/>
      <c r="CA50" s="303"/>
      <c r="CB50" s="303"/>
      <c r="CC50" s="303"/>
      <c r="CD50" s="303"/>
      <c r="CE50" s="303"/>
      <c r="CF50" s="303"/>
      <c r="CG50" s="303"/>
      <c r="CH50" s="303"/>
      <c r="CI50" s="303"/>
      <c r="CJ50" s="303"/>
      <c r="CK50" s="303"/>
      <c r="CL50" s="303"/>
      <c r="CM50" s="303"/>
      <c r="CN50" s="303"/>
      <c r="CO50" s="303"/>
      <c r="CP50" s="303"/>
      <c r="CQ50" s="303"/>
      <c r="CR50" s="303"/>
      <c r="CS50" s="303"/>
      <c r="CT50" s="303"/>
      <c r="CU50" s="303"/>
      <c r="CV50" s="303"/>
      <c r="CW50" s="303"/>
      <c r="CX50" s="303"/>
      <c r="CY50" s="303"/>
      <c r="CZ50" s="303"/>
      <c r="DA50" s="303"/>
      <c r="DB50" s="303"/>
      <c r="DC50" s="303"/>
      <c r="DD50" s="303"/>
      <c r="DE50" s="303"/>
      <c r="DF50" s="303"/>
      <c r="DG50" s="303"/>
      <c r="DH50" s="303"/>
      <c r="DI50" s="303"/>
      <c r="DJ50" s="303"/>
      <c r="DK50" s="303"/>
      <c r="DL50" s="303"/>
      <c r="DM50" s="303"/>
      <c r="DN50" s="303"/>
      <c r="DO50" s="303"/>
      <c r="DP50" s="303"/>
      <c r="DQ50" s="303"/>
      <c r="DR50" s="303"/>
      <c r="DS50" s="303"/>
      <c r="DT50" s="303"/>
      <c r="DU50" s="303"/>
      <c r="DV50" s="303"/>
      <c r="DW50" s="303"/>
      <c r="DX50" s="303"/>
      <c r="DY50" s="303"/>
      <c r="DZ50" s="303"/>
      <c r="EA50" s="303"/>
      <c r="EB50" s="303"/>
      <c r="EC50" s="303"/>
      <c r="ED50" s="303"/>
      <c r="EE50" s="303"/>
      <c r="EF50" s="303"/>
      <c r="EG50" s="303"/>
      <c r="EH50" s="303"/>
      <c r="EI50" s="303"/>
      <c r="EJ50" s="303"/>
      <c r="EK50" s="303"/>
      <c r="EL50" s="303"/>
      <c r="EM50" s="303"/>
      <c r="EN50" s="303"/>
      <c r="EO50" s="303"/>
      <c r="EP50" s="303"/>
      <c r="EQ50" s="303"/>
      <c r="ER50" s="303"/>
      <c r="ES50" s="303"/>
      <c r="ET50" s="303"/>
      <c r="EU50" s="303"/>
      <c r="EV50" s="303"/>
      <c r="EW50" s="303"/>
      <c r="EX50" s="303"/>
      <c r="EY50" s="303"/>
      <c r="EZ50" s="303"/>
      <c r="FA50" s="303"/>
      <c r="FB50" s="303"/>
      <c r="FC50" s="303"/>
      <c r="FD50" s="303"/>
      <c r="FE50" s="303"/>
      <c r="FF50" s="303"/>
      <c r="FG50" s="303"/>
      <c r="FH50" s="303"/>
      <c r="FI50" s="303"/>
      <c r="FJ50" s="303"/>
      <c r="FK50" s="303"/>
      <c r="FL50" s="303"/>
      <c r="FM50" s="303"/>
      <c r="FN50" s="303"/>
      <c r="FO50" s="303"/>
      <c r="FP50" s="303"/>
      <c r="FQ50" s="303"/>
      <c r="FR50" s="303"/>
      <c r="FS50" s="303"/>
      <c r="FT50" s="303"/>
      <c r="FU50" s="303"/>
      <c r="FV50" s="303"/>
      <c r="FW50" s="303"/>
      <c r="FX50" s="303"/>
      <c r="FY50" s="303"/>
      <c r="FZ50" s="303"/>
      <c r="GA50" s="303"/>
      <c r="GB50" s="303"/>
      <c r="GC50" s="303"/>
      <c r="GD50" s="303"/>
      <c r="GE50" s="303"/>
      <c r="GF50" s="303"/>
      <c r="GG50" s="303"/>
      <c r="GH50" s="303"/>
      <c r="GI50" s="303"/>
      <c r="GJ50" s="303"/>
      <c r="GK50" s="303"/>
      <c r="GL50" s="303"/>
      <c r="GM50" s="303"/>
      <c r="GN50" s="303"/>
      <c r="GO50" s="303"/>
      <c r="GP50" s="303"/>
      <c r="GQ50" s="303"/>
      <c r="GR50" s="303"/>
      <c r="GS50" s="303"/>
    </row>
    <row r="51" spans="1:201" customFormat="1" ht="19.7" customHeight="1">
      <c r="A51" s="278" t="s">
        <v>1336</v>
      </c>
      <c r="B51" s="215"/>
      <c r="C51" s="303"/>
      <c r="D51" s="303"/>
      <c r="E51" s="303"/>
      <c r="F51" s="303"/>
      <c r="G51" s="303"/>
      <c r="H51" s="303"/>
      <c r="I51" s="303"/>
      <c r="J51" s="303"/>
      <c r="K51" s="303"/>
      <c r="L51" s="303"/>
      <c r="M51" s="303"/>
      <c r="N51" s="303"/>
      <c r="O51" s="303"/>
      <c r="P51" s="303"/>
      <c r="Q51" s="303"/>
      <c r="R51" s="303"/>
      <c r="S51" s="303"/>
      <c r="T51" s="303"/>
      <c r="U51" s="303"/>
      <c r="V51" s="303"/>
      <c r="W51" s="303"/>
      <c r="X51" s="303"/>
      <c r="Y51" s="303"/>
      <c r="Z51" s="303"/>
      <c r="AA51" s="303"/>
      <c r="AB51" s="303"/>
      <c r="AC51" s="303"/>
      <c r="AD51" s="303"/>
      <c r="AE51" s="303"/>
      <c r="AF51" s="303"/>
      <c r="AG51" s="303"/>
      <c r="AH51" s="303"/>
      <c r="AI51" s="303"/>
      <c r="AJ51" s="303"/>
      <c r="AK51" s="303"/>
      <c r="AL51" s="303"/>
      <c r="AM51" s="303"/>
      <c r="AN51" s="303"/>
      <c r="AO51" s="303"/>
      <c r="AP51" s="303"/>
      <c r="AQ51" s="303"/>
      <c r="AR51" s="303"/>
      <c r="AS51" s="303"/>
      <c r="AT51" s="303"/>
      <c r="AU51" s="303"/>
      <c r="AV51" s="303"/>
      <c r="AW51" s="303"/>
      <c r="AX51" s="303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  <c r="BS51" s="303"/>
      <c r="BT51" s="303"/>
      <c r="BU51" s="303"/>
      <c r="BV51" s="303"/>
      <c r="BW51" s="303"/>
      <c r="BX51" s="303"/>
      <c r="BY51" s="303"/>
      <c r="BZ51" s="303"/>
      <c r="CA51" s="303"/>
      <c r="CB51" s="303"/>
      <c r="CC51" s="303"/>
      <c r="CD51" s="303"/>
      <c r="CE51" s="303"/>
      <c r="CF51" s="303"/>
      <c r="CG51" s="303"/>
      <c r="CH51" s="303"/>
      <c r="CI51" s="303"/>
      <c r="CJ51" s="303"/>
      <c r="CK51" s="303"/>
      <c r="CL51" s="303"/>
      <c r="CM51" s="303"/>
      <c r="CN51" s="303"/>
      <c r="CO51" s="303"/>
      <c r="CP51" s="303"/>
      <c r="CQ51" s="303"/>
      <c r="CR51" s="303"/>
      <c r="CS51" s="303"/>
      <c r="CT51" s="303"/>
      <c r="CU51" s="303"/>
      <c r="CV51" s="303"/>
      <c r="CW51" s="303"/>
      <c r="CX51" s="303"/>
      <c r="CY51" s="303"/>
      <c r="CZ51" s="303"/>
      <c r="DA51" s="303"/>
      <c r="DB51" s="303"/>
      <c r="DC51" s="303"/>
      <c r="DD51" s="303"/>
      <c r="DE51" s="303"/>
      <c r="DF51" s="303"/>
      <c r="DG51" s="303"/>
      <c r="DH51" s="303"/>
      <c r="DI51" s="303"/>
      <c r="DJ51" s="303"/>
      <c r="DK51" s="303"/>
      <c r="DL51" s="303"/>
      <c r="DM51" s="303"/>
      <c r="DN51" s="303"/>
      <c r="DO51" s="303"/>
      <c r="DP51" s="303"/>
      <c r="DQ51" s="303"/>
      <c r="DR51" s="303"/>
      <c r="DS51" s="303"/>
      <c r="DT51" s="303"/>
      <c r="DU51" s="303"/>
      <c r="DV51" s="303"/>
      <c r="DW51" s="303"/>
      <c r="DX51" s="303"/>
      <c r="DY51" s="303"/>
      <c r="DZ51" s="303"/>
      <c r="EA51" s="303"/>
      <c r="EB51" s="303"/>
      <c r="EC51" s="303"/>
      <c r="ED51" s="303"/>
      <c r="EE51" s="303"/>
      <c r="EF51" s="303"/>
      <c r="EG51" s="303"/>
      <c r="EH51" s="303"/>
      <c r="EI51" s="303"/>
      <c r="EJ51" s="303"/>
      <c r="EK51" s="303"/>
      <c r="EL51" s="303"/>
      <c r="EM51" s="303"/>
      <c r="EN51" s="303"/>
      <c r="EO51" s="303"/>
      <c r="EP51" s="303"/>
      <c r="EQ51" s="303"/>
      <c r="ER51" s="303"/>
      <c r="ES51" s="303"/>
      <c r="ET51" s="303"/>
      <c r="EU51" s="303"/>
      <c r="EV51" s="303"/>
      <c r="EW51" s="303"/>
      <c r="EX51" s="303"/>
      <c r="EY51" s="303"/>
      <c r="EZ51" s="303"/>
      <c r="FA51" s="303"/>
      <c r="FB51" s="303"/>
      <c r="FC51" s="303"/>
      <c r="FD51" s="303"/>
      <c r="FE51" s="303"/>
      <c r="FF51" s="303"/>
      <c r="FG51" s="303"/>
      <c r="FH51" s="303"/>
      <c r="FI51" s="303"/>
      <c r="FJ51" s="303"/>
      <c r="FK51" s="303"/>
      <c r="FL51" s="303"/>
      <c r="FM51" s="303"/>
      <c r="FN51" s="303"/>
      <c r="FO51" s="303"/>
      <c r="FP51" s="303"/>
      <c r="FQ51" s="303"/>
      <c r="FR51" s="303"/>
      <c r="FS51" s="303"/>
      <c r="FT51" s="303"/>
      <c r="FU51" s="303"/>
      <c r="FV51" s="303"/>
      <c r="FW51" s="303"/>
      <c r="FX51" s="303"/>
      <c r="FY51" s="303"/>
      <c r="FZ51" s="303"/>
      <c r="GA51" s="303"/>
      <c r="GB51" s="303"/>
      <c r="GC51" s="303"/>
      <c r="GD51" s="303"/>
      <c r="GE51" s="303"/>
      <c r="GF51" s="303"/>
      <c r="GG51" s="303"/>
      <c r="GH51" s="303"/>
      <c r="GI51" s="303"/>
      <c r="GJ51" s="303"/>
      <c r="GK51" s="303"/>
      <c r="GL51" s="303"/>
      <c r="GM51" s="303"/>
      <c r="GN51" s="303"/>
      <c r="GO51" s="303"/>
      <c r="GP51" s="303"/>
      <c r="GQ51" s="303"/>
      <c r="GR51" s="303"/>
      <c r="GS51" s="303"/>
    </row>
    <row r="52" spans="1:201" customFormat="1" ht="19.7" customHeight="1">
      <c r="A52" s="278" t="s">
        <v>1337</v>
      </c>
      <c r="B52" s="215"/>
      <c r="C52" s="303"/>
      <c r="D52" s="303"/>
      <c r="E52" s="303"/>
      <c r="F52" s="303"/>
      <c r="G52" s="303"/>
      <c r="H52" s="303"/>
      <c r="I52" s="303"/>
      <c r="J52" s="303"/>
      <c r="K52" s="303"/>
      <c r="L52" s="303"/>
      <c r="M52" s="303"/>
      <c r="N52" s="303"/>
      <c r="O52" s="303"/>
      <c r="P52" s="303"/>
      <c r="Q52" s="303"/>
      <c r="R52" s="303"/>
      <c r="S52" s="303"/>
      <c r="T52" s="303"/>
      <c r="U52" s="303"/>
      <c r="V52" s="303"/>
      <c r="W52" s="303"/>
      <c r="X52" s="303"/>
      <c r="Y52" s="303"/>
      <c r="Z52" s="303"/>
      <c r="AA52" s="303"/>
      <c r="AB52" s="303"/>
      <c r="AC52" s="303"/>
      <c r="AD52" s="303"/>
      <c r="AE52" s="303"/>
      <c r="AF52" s="303"/>
      <c r="AG52" s="303"/>
      <c r="AH52" s="303"/>
      <c r="AI52" s="303"/>
      <c r="AJ52" s="303"/>
      <c r="AK52" s="303"/>
      <c r="AL52" s="303"/>
      <c r="AM52" s="303"/>
      <c r="AN52" s="303"/>
      <c r="AO52" s="303"/>
      <c r="AP52" s="303"/>
      <c r="AQ52" s="303"/>
      <c r="AR52" s="303"/>
      <c r="AS52" s="303"/>
      <c r="AT52" s="303"/>
      <c r="AU52" s="303"/>
      <c r="AV52" s="303"/>
      <c r="AW52" s="303"/>
      <c r="AX52" s="303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  <c r="BS52" s="303"/>
      <c r="BT52" s="303"/>
      <c r="BU52" s="303"/>
      <c r="BV52" s="303"/>
      <c r="BW52" s="303"/>
      <c r="BX52" s="303"/>
      <c r="BY52" s="303"/>
      <c r="BZ52" s="303"/>
      <c r="CA52" s="303"/>
      <c r="CB52" s="303"/>
      <c r="CC52" s="303"/>
      <c r="CD52" s="303"/>
      <c r="CE52" s="303"/>
      <c r="CF52" s="303"/>
      <c r="CG52" s="303"/>
      <c r="CH52" s="303"/>
      <c r="CI52" s="303"/>
      <c r="CJ52" s="303"/>
      <c r="CK52" s="303"/>
      <c r="CL52" s="303"/>
      <c r="CM52" s="303"/>
      <c r="CN52" s="303"/>
      <c r="CO52" s="303"/>
      <c r="CP52" s="303"/>
      <c r="CQ52" s="303"/>
      <c r="CR52" s="303"/>
      <c r="CS52" s="303"/>
      <c r="CT52" s="303"/>
      <c r="CU52" s="303"/>
      <c r="CV52" s="303"/>
      <c r="CW52" s="303"/>
      <c r="CX52" s="303"/>
      <c r="CY52" s="303"/>
      <c r="CZ52" s="303"/>
      <c r="DA52" s="303"/>
      <c r="DB52" s="303"/>
      <c r="DC52" s="303"/>
      <c r="DD52" s="303"/>
      <c r="DE52" s="303"/>
      <c r="DF52" s="303"/>
      <c r="DG52" s="303"/>
      <c r="DH52" s="303"/>
      <c r="DI52" s="303"/>
      <c r="DJ52" s="303"/>
      <c r="DK52" s="303"/>
      <c r="DL52" s="303"/>
      <c r="DM52" s="303"/>
      <c r="DN52" s="303"/>
      <c r="DO52" s="303"/>
      <c r="DP52" s="303"/>
      <c r="DQ52" s="303"/>
      <c r="DR52" s="303"/>
      <c r="DS52" s="303"/>
      <c r="DT52" s="303"/>
      <c r="DU52" s="303"/>
      <c r="DV52" s="303"/>
      <c r="DW52" s="303"/>
      <c r="DX52" s="303"/>
      <c r="DY52" s="303"/>
      <c r="DZ52" s="303"/>
      <c r="EA52" s="303"/>
      <c r="EB52" s="303"/>
      <c r="EC52" s="303"/>
      <c r="ED52" s="303"/>
      <c r="EE52" s="303"/>
      <c r="EF52" s="303"/>
      <c r="EG52" s="303"/>
      <c r="EH52" s="303"/>
      <c r="EI52" s="303"/>
      <c r="EJ52" s="303"/>
      <c r="EK52" s="303"/>
      <c r="EL52" s="303"/>
      <c r="EM52" s="303"/>
      <c r="EN52" s="303"/>
      <c r="EO52" s="303"/>
      <c r="EP52" s="303"/>
      <c r="EQ52" s="303"/>
      <c r="ER52" s="303"/>
      <c r="ES52" s="303"/>
      <c r="ET52" s="303"/>
      <c r="EU52" s="303"/>
      <c r="EV52" s="303"/>
      <c r="EW52" s="303"/>
      <c r="EX52" s="303"/>
      <c r="EY52" s="303"/>
      <c r="EZ52" s="303"/>
      <c r="FA52" s="303"/>
      <c r="FB52" s="303"/>
      <c r="FC52" s="303"/>
      <c r="FD52" s="303"/>
      <c r="FE52" s="303"/>
      <c r="FF52" s="303"/>
      <c r="FG52" s="303"/>
      <c r="FH52" s="303"/>
      <c r="FI52" s="303"/>
      <c r="FJ52" s="303"/>
      <c r="FK52" s="303"/>
      <c r="FL52" s="303"/>
      <c r="FM52" s="303"/>
      <c r="FN52" s="303"/>
      <c r="FO52" s="303"/>
      <c r="FP52" s="303"/>
      <c r="FQ52" s="303"/>
      <c r="FR52" s="303"/>
      <c r="FS52" s="303"/>
      <c r="FT52" s="303"/>
      <c r="FU52" s="303"/>
      <c r="FV52" s="303"/>
      <c r="FW52" s="303"/>
      <c r="FX52" s="303"/>
      <c r="FY52" s="303"/>
      <c r="FZ52" s="303"/>
      <c r="GA52" s="303"/>
      <c r="GB52" s="303"/>
      <c r="GC52" s="303"/>
      <c r="GD52" s="303"/>
      <c r="GE52" s="303"/>
      <c r="GF52" s="303"/>
      <c r="GG52" s="303"/>
      <c r="GH52" s="303"/>
      <c r="GI52" s="303"/>
      <c r="GJ52" s="303"/>
      <c r="GK52" s="303"/>
      <c r="GL52" s="303"/>
      <c r="GM52" s="303"/>
      <c r="GN52" s="303"/>
      <c r="GO52" s="303"/>
      <c r="GP52" s="303"/>
      <c r="GQ52" s="303"/>
      <c r="GR52" s="303"/>
      <c r="GS52" s="303"/>
    </row>
    <row r="53" spans="1:201" customFormat="1" ht="19.7" customHeight="1">
      <c r="A53" s="278" t="s">
        <v>1338</v>
      </c>
      <c r="B53" s="215"/>
      <c r="C53" s="303"/>
      <c r="D53" s="303"/>
      <c r="E53" s="303"/>
      <c r="F53" s="303"/>
      <c r="G53" s="303"/>
      <c r="H53" s="303"/>
      <c r="I53" s="303"/>
      <c r="J53" s="303"/>
      <c r="K53" s="303"/>
      <c r="L53" s="303"/>
      <c r="M53" s="303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3"/>
      <c r="AC53" s="303"/>
      <c r="AD53" s="303"/>
      <c r="AE53" s="303"/>
      <c r="AF53" s="303"/>
      <c r="AG53" s="303"/>
      <c r="AH53" s="303"/>
      <c r="AI53" s="303"/>
      <c r="AJ53" s="303"/>
      <c r="AK53" s="303"/>
      <c r="AL53" s="303"/>
      <c r="AM53" s="303"/>
      <c r="AN53" s="303"/>
      <c r="AO53" s="303"/>
      <c r="AP53" s="303"/>
      <c r="AQ53" s="303"/>
      <c r="AR53" s="303"/>
      <c r="AS53" s="303"/>
      <c r="AT53" s="303"/>
      <c r="AU53" s="303"/>
      <c r="AV53" s="303"/>
      <c r="AW53" s="303"/>
      <c r="AX53" s="303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  <c r="BS53" s="303"/>
      <c r="BT53" s="303"/>
      <c r="BU53" s="303"/>
      <c r="BV53" s="303"/>
      <c r="BW53" s="303"/>
      <c r="BX53" s="303"/>
      <c r="BY53" s="303"/>
      <c r="BZ53" s="303"/>
      <c r="CA53" s="303"/>
      <c r="CB53" s="303"/>
      <c r="CC53" s="303"/>
      <c r="CD53" s="303"/>
      <c r="CE53" s="303"/>
      <c r="CF53" s="303"/>
      <c r="CG53" s="303"/>
      <c r="CH53" s="303"/>
      <c r="CI53" s="303"/>
      <c r="CJ53" s="303"/>
      <c r="CK53" s="303"/>
      <c r="CL53" s="303"/>
      <c r="CM53" s="303"/>
      <c r="CN53" s="303"/>
      <c r="CO53" s="303"/>
      <c r="CP53" s="303"/>
      <c r="CQ53" s="303"/>
      <c r="CR53" s="303"/>
      <c r="CS53" s="303"/>
      <c r="CT53" s="303"/>
      <c r="CU53" s="303"/>
      <c r="CV53" s="303"/>
      <c r="CW53" s="303"/>
      <c r="CX53" s="303"/>
      <c r="CY53" s="303"/>
      <c r="CZ53" s="303"/>
      <c r="DA53" s="303"/>
      <c r="DB53" s="303"/>
      <c r="DC53" s="303"/>
      <c r="DD53" s="303"/>
      <c r="DE53" s="303"/>
      <c r="DF53" s="303"/>
      <c r="DG53" s="303"/>
      <c r="DH53" s="303"/>
      <c r="DI53" s="303"/>
      <c r="DJ53" s="303"/>
      <c r="DK53" s="303"/>
      <c r="DL53" s="303"/>
      <c r="DM53" s="303"/>
      <c r="DN53" s="303"/>
      <c r="DO53" s="303"/>
      <c r="DP53" s="303"/>
      <c r="DQ53" s="303"/>
      <c r="DR53" s="303"/>
      <c r="DS53" s="303"/>
      <c r="DT53" s="303"/>
      <c r="DU53" s="303"/>
      <c r="DV53" s="303"/>
      <c r="DW53" s="303"/>
      <c r="DX53" s="303"/>
      <c r="DY53" s="303"/>
      <c r="DZ53" s="303"/>
      <c r="EA53" s="303"/>
      <c r="EB53" s="303"/>
      <c r="EC53" s="303"/>
      <c r="ED53" s="303"/>
      <c r="EE53" s="303"/>
      <c r="EF53" s="303"/>
      <c r="EG53" s="303"/>
      <c r="EH53" s="303"/>
      <c r="EI53" s="303"/>
      <c r="EJ53" s="303"/>
      <c r="EK53" s="303"/>
      <c r="EL53" s="303"/>
      <c r="EM53" s="303"/>
      <c r="EN53" s="303"/>
      <c r="EO53" s="303"/>
      <c r="EP53" s="303"/>
      <c r="EQ53" s="303"/>
      <c r="ER53" s="303"/>
      <c r="ES53" s="303"/>
      <c r="ET53" s="303"/>
      <c r="EU53" s="303"/>
      <c r="EV53" s="303"/>
      <c r="EW53" s="303"/>
      <c r="EX53" s="303"/>
      <c r="EY53" s="303"/>
      <c r="EZ53" s="303"/>
      <c r="FA53" s="303"/>
      <c r="FB53" s="303"/>
      <c r="FC53" s="303"/>
      <c r="FD53" s="303"/>
      <c r="FE53" s="303"/>
      <c r="FF53" s="303"/>
      <c r="FG53" s="303"/>
      <c r="FH53" s="303"/>
      <c r="FI53" s="303"/>
      <c r="FJ53" s="303"/>
      <c r="FK53" s="303"/>
      <c r="FL53" s="303"/>
      <c r="FM53" s="303"/>
      <c r="FN53" s="303"/>
      <c r="FO53" s="303"/>
      <c r="FP53" s="303"/>
      <c r="FQ53" s="303"/>
      <c r="FR53" s="303"/>
      <c r="FS53" s="303"/>
      <c r="FT53" s="303"/>
      <c r="FU53" s="303"/>
      <c r="FV53" s="303"/>
      <c r="FW53" s="303"/>
      <c r="FX53" s="303"/>
      <c r="FY53" s="303"/>
      <c r="FZ53" s="303"/>
      <c r="GA53" s="303"/>
      <c r="GB53" s="303"/>
      <c r="GC53" s="303"/>
      <c r="GD53" s="303"/>
      <c r="GE53" s="303"/>
      <c r="GF53" s="303"/>
      <c r="GG53" s="303"/>
      <c r="GH53" s="303"/>
      <c r="GI53" s="303"/>
      <c r="GJ53" s="303"/>
      <c r="GK53" s="303"/>
      <c r="GL53" s="303"/>
      <c r="GM53" s="303"/>
      <c r="GN53" s="303"/>
      <c r="GO53" s="303"/>
      <c r="GP53" s="303"/>
      <c r="GQ53" s="303"/>
      <c r="GR53" s="303"/>
      <c r="GS53" s="303"/>
    </row>
    <row r="54" spans="1:201" customFormat="1" ht="19.7" customHeight="1">
      <c r="A54" s="278" t="s">
        <v>1339</v>
      </c>
      <c r="B54" s="215"/>
      <c r="C54" s="303"/>
      <c r="D54" s="303"/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3"/>
      <c r="P54" s="303"/>
      <c r="Q54" s="303"/>
      <c r="R54" s="303"/>
      <c r="S54" s="303"/>
      <c r="T54" s="303"/>
      <c r="U54" s="303"/>
      <c r="V54" s="303"/>
      <c r="W54" s="303"/>
      <c r="X54" s="303"/>
      <c r="Y54" s="303"/>
      <c r="Z54" s="303"/>
      <c r="AA54" s="303"/>
      <c r="AB54" s="303"/>
      <c r="AC54" s="303"/>
      <c r="AD54" s="303"/>
      <c r="AE54" s="303"/>
      <c r="AF54" s="303"/>
      <c r="AG54" s="303"/>
      <c r="AH54" s="303"/>
      <c r="AI54" s="303"/>
      <c r="AJ54" s="303"/>
      <c r="AK54" s="303"/>
      <c r="AL54" s="303"/>
      <c r="AM54" s="303"/>
      <c r="AN54" s="303"/>
      <c r="AO54" s="303"/>
      <c r="AP54" s="303"/>
      <c r="AQ54" s="303"/>
      <c r="AR54" s="303"/>
      <c r="AS54" s="303"/>
      <c r="AT54" s="303"/>
      <c r="AU54" s="303"/>
      <c r="AV54" s="303"/>
      <c r="AW54" s="303"/>
      <c r="AX54" s="303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  <c r="BS54" s="303"/>
      <c r="BT54" s="303"/>
      <c r="BU54" s="303"/>
      <c r="BV54" s="303"/>
      <c r="BW54" s="303"/>
      <c r="BX54" s="303"/>
      <c r="BY54" s="303"/>
      <c r="BZ54" s="303"/>
      <c r="CA54" s="303"/>
      <c r="CB54" s="303"/>
      <c r="CC54" s="303"/>
      <c r="CD54" s="303"/>
      <c r="CE54" s="303"/>
      <c r="CF54" s="303"/>
      <c r="CG54" s="303"/>
      <c r="CH54" s="303"/>
      <c r="CI54" s="303"/>
      <c r="CJ54" s="303"/>
      <c r="CK54" s="303"/>
      <c r="CL54" s="303"/>
      <c r="CM54" s="303"/>
      <c r="CN54" s="303"/>
      <c r="CO54" s="303"/>
      <c r="CP54" s="303"/>
      <c r="CQ54" s="303"/>
      <c r="CR54" s="303"/>
      <c r="CS54" s="303"/>
      <c r="CT54" s="303"/>
      <c r="CU54" s="303"/>
      <c r="CV54" s="303"/>
      <c r="CW54" s="303"/>
      <c r="CX54" s="303"/>
      <c r="CY54" s="303"/>
      <c r="CZ54" s="303"/>
      <c r="DA54" s="303"/>
      <c r="DB54" s="303"/>
      <c r="DC54" s="303"/>
      <c r="DD54" s="303"/>
      <c r="DE54" s="303"/>
      <c r="DF54" s="303"/>
      <c r="DG54" s="303"/>
      <c r="DH54" s="303"/>
      <c r="DI54" s="303"/>
      <c r="DJ54" s="303"/>
      <c r="DK54" s="303"/>
      <c r="DL54" s="303"/>
      <c r="DM54" s="303"/>
      <c r="DN54" s="303"/>
      <c r="DO54" s="303"/>
      <c r="DP54" s="303"/>
      <c r="DQ54" s="303"/>
      <c r="DR54" s="303"/>
      <c r="DS54" s="303"/>
      <c r="DT54" s="303"/>
      <c r="DU54" s="303"/>
      <c r="DV54" s="303"/>
      <c r="DW54" s="303"/>
      <c r="DX54" s="303"/>
      <c r="DY54" s="303"/>
      <c r="DZ54" s="303"/>
      <c r="EA54" s="303"/>
      <c r="EB54" s="303"/>
      <c r="EC54" s="303"/>
      <c r="ED54" s="303"/>
      <c r="EE54" s="303"/>
      <c r="EF54" s="303"/>
      <c r="EG54" s="303"/>
      <c r="EH54" s="303"/>
      <c r="EI54" s="303"/>
      <c r="EJ54" s="303"/>
      <c r="EK54" s="303"/>
      <c r="EL54" s="303"/>
      <c r="EM54" s="303"/>
      <c r="EN54" s="303"/>
      <c r="EO54" s="303"/>
      <c r="EP54" s="303"/>
      <c r="EQ54" s="303"/>
      <c r="ER54" s="303"/>
      <c r="ES54" s="303"/>
      <c r="ET54" s="303"/>
      <c r="EU54" s="303"/>
      <c r="EV54" s="303"/>
      <c r="EW54" s="303"/>
      <c r="EX54" s="303"/>
      <c r="EY54" s="303"/>
      <c r="EZ54" s="303"/>
      <c r="FA54" s="303"/>
      <c r="FB54" s="303"/>
      <c r="FC54" s="303"/>
      <c r="FD54" s="303"/>
      <c r="FE54" s="303"/>
      <c r="FF54" s="303"/>
      <c r="FG54" s="303"/>
      <c r="FH54" s="303"/>
      <c r="FI54" s="303"/>
      <c r="FJ54" s="303"/>
      <c r="FK54" s="303"/>
      <c r="FL54" s="303"/>
      <c r="FM54" s="303"/>
      <c r="FN54" s="303"/>
      <c r="FO54" s="303"/>
      <c r="FP54" s="303"/>
      <c r="FQ54" s="303"/>
      <c r="FR54" s="303"/>
      <c r="FS54" s="303"/>
      <c r="FT54" s="303"/>
      <c r="FU54" s="303"/>
      <c r="FV54" s="303"/>
      <c r="FW54" s="303"/>
      <c r="FX54" s="303"/>
      <c r="FY54" s="303"/>
      <c r="FZ54" s="303"/>
      <c r="GA54" s="303"/>
      <c r="GB54" s="303"/>
      <c r="GC54" s="303"/>
      <c r="GD54" s="303"/>
      <c r="GE54" s="303"/>
      <c r="GF54" s="303"/>
      <c r="GG54" s="303"/>
      <c r="GH54" s="303"/>
      <c r="GI54" s="303"/>
      <c r="GJ54" s="303"/>
      <c r="GK54" s="303"/>
      <c r="GL54" s="303"/>
      <c r="GM54" s="303"/>
      <c r="GN54" s="303"/>
      <c r="GO54" s="303"/>
      <c r="GP54" s="303"/>
      <c r="GQ54" s="303"/>
      <c r="GR54" s="303"/>
      <c r="GS54" s="303"/>
    </row>
    <row r="55" spans="1:201" customFormat="1" ht="19.7" customHeight="1">
      <c r="A55" s="278" t="s">
        <v>1340</v>
      </c>
      <c r="B55" s="215"/>
      <c r="C55" s="303"/>
      <c r="D55" s="303"/>
      <c r="E55" s="303"/>
      <c r="F55" s="303"/>
      <c r="G55" s="303"/>
      <c r="H55" s="303"/>
      <c r="I55" s="303"/>
      <c r="J55" s="303"/>
      <c r="K55" s="303"/>
      <c r="L55" s="303"/>
      <c r="M55" s="303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03"/>
      <c r="AG55" s="303"/>
      <c r="AH55" s="303"/>
      <c r="AI55" s="303"/>
      <c r="AJ55" s="303"/>
      <c r="AK55" s="303"/>
      <c r="AL55" s="303"/>
      <c r="AM55" s="303"/>
      <c r="AN55" s="303"/>
      <c r="AO55" s="303"/>
      <c r="AP55" s="303"/>
      <c r="AQ55" s="303"/>
      <c r="AR55" s="303"/>
      <c r="AS55" s="303"/>
      <c r="AT55" s="303"/>
      <c r="AU55" s="303"/>
      <c r="AV55" s="303"/>
      <c r="AW55" s="303"/>
      <c r="AX55" s="303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  <c r="BS55" s="303"/>
      <c r="BT55" s="303"/>
      <c r="BU55" s="303"/>
      <c r="BV55" s="303"/>
      <c r="BW55" s="303"/>
      <c r="BX55" s="303"/>
      <c r="BY55" s="303"/>
      <c r="BZ55" s="303"/>
      <c r="CA55" s="303"/>
      <c r="CB55" s="303"/>
      <c r="CC55" s="303"/>
      <c r="CD55" s="303"/>
      <c r="CE55" s="303"/>
      <c r="CF55" s="303"/>
      <c r="CG55" s="303"/>
      <c r="CH55" s="303"/>
      <c r="CI55" s="303"/>
      <c r="CJ55" s="303"/>
      <c r="CK55" s="303"/>
      <c r="CL55" s="303"/>
      <c r="CM55" s="303"/>
      <c r="CN55" s="303"/>
      <c r="CO55" s="303"/>
      <c r="CP55" s="303"/>
      <c r="CQ55" s="303"/>
      <c r="CR55" s="303"/>
      <c r="CS55" s="303"/>
      <c r="CT55" s="303"/>
      <c r="CU55" s="303"/>
      <c r="CV55" s="303"/>
      <c r="CW55" s="303"/>
      <c r="CX55" s="303"/>
      <c r="CY55" s="303"/>
      <c r="CZ55" s="303"/>
      <c r="DA55" s="303"/>
      <c r="DB55" s="303"/>
      <c r="DC55" s="303"/>
      <c r="DD55" s="303"/>
      <c r="DE55" s="303"/>
      <c r="DF55" s="303"/>
      <c r="DG55" s="303"/>
      <c r="DH55" s="303"/>
      <c r="DI55" s="303"/>
      <c r="DJ55" s="303"/>
      <c r="DK55" s="303"/>
      <c r="DL55" s="303"/>
      <c r="DM55" s="303"/>
      <c r="DN55" s="303"/>
      <c r="DO55" s="303"/>
      <c r="DP55" s="303"/>
      <c r="DQ55" s="303"/>
      <c r="DR55" s="303"/>
      <c r="DS55" s="303"/>
      <c r="DT55" s="303"/>
      <c r="DU55" s="303"/>
      <c r="DV55" s="303"/>
      <c r="DW55" s="303"/>
      <c r="DX55" s="303"/>
      <c r="DY55" s="303"/>
      <c r="DZ55" s="303"/>
      <c r="EA55" s="303"/>
      <c r="EB55" s="303"/>
      <c r="EC55" s="303"/>
      <c r="ED55" s="303"/>
      <c r="EE55" s="303"/>
      <c r="EF55" s="303"/>
      <c r="EG55" s="303"/>
      <c r="EH55" s="303"/>
      <c r="EI55" s="303"/>
      <c r="EJ55" s="303"/>
      <c r="EK55" s="303"/>
      <c r="EL55" s="303"/>
      <c r="EM55" s="303"/>
      <c r="EN55" s="303"/>
      <c r="EO55" s="303"/>
      <c r="EP55" s="303"/>
      <c r="EQ55" s="303"/>
      <c r="ER55" s="303"/>
      <c r="ES55" s="303"/>
      <c r="ET55" s="303"/>
      <c r="EU55" s="303"/>
      <c r="EV55" s="303"/>
      <c r="EW55" s="303"/>
      <c r="EX55" s="303"/>
      <c r="EY55" s="303"/>
      <c r="EZ55" s="303"/>
      <c r="FA55" s="303"/>
      <c r="FB55" s="303"/>
      <c r="FC55" s="303"/>
      <c r="FD55" s="303"/>
      <c r="FE55" s="303"/>
      <c r="FF55" s="303"/>
      <c r="FG55" s="303"/>
      <c r="FH55" s="303"/>
      <c r="FI55" s="303"/>
      <c r="FJ55" s="303"/>
      <c r="FK55" s="303"/>
      <c r="FL55" s="303"/>
      <c r="FM55" s="303"/>
      <c r="FN55" s="303"/>
      <c r="FO55" s="303"/>
      <c r="FP55" s="303"/>
      <c r="FQ55" s="303"/>
      <c r="FR55" s="303"/>
      <c r="FS55" s="303"/>
      <c r="FT55" s="303"/>
      <c r="FU55" s="303"/>
      <c r="FV55" s="303"/>
      <c r="FW55" s="303"/>
      <c r="FX55" s="303"/>
      <c r="FY55" s="303"/>
      <c r="FZ55" s="303"/>
      <c r="GA55" s="303"/>
      <c r="GB55" s="303"/>
      <c r="GC55" s="303"/>
      <c r="GD55" s="303"/>
      <c r="GE55" s="303"/>
      <c r="GF55" s="303"/>
      <c r="GG55" s="303"/>
      <c r="GH55" s="303"/>
      <c r="GI55" s="303"/>
      <c r="GJ55" s="303"/>
      <c r="GK55" s="303"/>
      <c r="GL55" s="303"/>
      <c r="GM55" s="303"/>
      <c r="GN55" s="303"/>
      <c r="GO55" s="303"/>
      <c r="GP55" s="303"/>
      <c r="GQ55" s="303"/>
      <c r="GR55" s="303"/>
      <c r="GS55" s="303"/>
    </row>
    <row r="56" spans="1:201" customFormat="1" ht="19.7" customHeight="1">
      <c r="A56" s="278" t="s">
        <v>1341</v>
      </c>
      <c r="B56" s="215"/>
      <c r="C56" s="303"/>
      <c r="D56" s="303"/>
      <c r="E56" s="303"/>
      <c r="F56" s="303"/>
      <c r="G56" s="303"/>
      <c r="H56" s="303"/>
      <c r="I56" s="303"/>
      <c r="J56" s="303"/>
      <c r="K56" s="303"/>
      <c r="L56" s="303"/>
      <c r="M56" s="303"/>
      <c r="N56" s="303"/>
      <c r="O56" s="303"/>
      <c r="P56" s="303"/>
      <c r="Q56" s="303"/>
      <c r="R56" s="303"/>
      <c r="S56" s="303"/>
      <c r="T56" s="303"/>
      <c r="U56" s="303"/>
      <c r="V56" s="303"/>
      <c r="W56" s="303"/>
      <c r="X56" s="303"/>
      <c r="Y56" s="303"/>
      <c r="Z56" s="303"/>
      <c r="AA56" s="303"/>
      <c r="AB56" s="303"/>
      <c r="AC56" s="303"/>
      <c r="AD56" s="303"/>
      <c r="AE56" s="303"/>
      <c r="AF56" s="303"/>
      <c r="AG56" s="303"/>
      <c r="AH56" s="303"/>
      <c r="AI56" s="303"/>
      <c r="AJ56" s="303"/>
      <c r="AK56" s="303"/>
      <c r="AL56" s="303"/>
      <c r="AM56" s="303"/>
      <c r="AN56" s="303"/>
      <c r="AO56" s="303"/>
      <c r="AP56" s="303"/>
      <c r="AQ56" s="303"/>
      <c r="AR56" s="303"/>
      <c r="AS56" s="303"/>
      <c r="AT56" s="303"/>
      <c r="AU56" s="303"/>
      <c r="AV56" s="303"/>
      <c r="AW56" s="303"/>
      <c r="AX56" s="303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  <c r="BS56" s="303"/>
      <c r="BT56" s="303"/>
      <c r="BU56" s="303"/>
      <c r="BV56" s="303"/>
      <c r="BW56" s="303"/>
      <c r="BX56" s="303"/>
      <c r="BY56" s="303"/>
      <c r="BZ56" s="303"/>
      <c r="CA56" s="303"/>
      <c r="CB56" s="303"/>
      <c r="CC56" s="303"/>
      <c r="CD56" s="303"/>
      <c r="CE56" s="303"/>
      <c r="CF56" s="303"/>
      <c r="CG56" s="303"/>
      <c r="CH56" s="303"/>
      <c r="CI56" s="303"/>
      <c r="CJ56" s="303"/>
      <c r="CK56" s="303"/>
      <c r="CL56" s="303"/>
      <c r="CM56" s="303"/>
      <c r="CN56" s="303"/>
      <c r="CO56" s="303"/>
      <c r="CP56" s="303"/>
      <c r="CQ56" s="303"/>
      <c r="CR56" s="303"/>
      <c r="CS56" s="303"/>
      <c r="CT56" s="303"/>
      <c r="CU56" s="303"/>
      <c r="CV56" s="303"/>
      <c r="CW56" s="303"/>
      <c r="CX56" s="303"/>
      <c r="CY56" s="303"/>
      <c r="CZ56" s="303"/>
      <c r="DA56" s="303"/>
      <c r="DB56" s="303"/>
      <c r="DC56" s="303"/>
      <c r="DD56" s="303"/>
      <c r="DE56" s="303"/>
      <c r="DF56" s="303"/>
      <c r="DG56" s="303"/>
      <c r="DH56" s="303"/>
      <c r="DI56" s="303"/>
      <c r="DJ56" s="303"/>
      <c r="DK56" s="303"/>
      <c r="DL56" s="303"/>
      <c r="DM56" s="303"/>
      <c r="DN56" s="303"/>
      <c r="DO56" s="303"/>
      <c r="DP56" s="303"/>
      <c r="DQ56" s="303"/>
      <c r="DR56" s="303"/>
      <c r="DS56" s="303"/>
      <c r="DT56" s="303"/>
      <c r="DU56" s="303"/>
      <c r="DV56" s="303"/>
      <c r="DW56" s="303"/>
      <c r="DX56" s="303"/>
      <c r="DY56" s="303"/>
      <c r="DZ56" s="303"/>
      <c r="EA56" s="303"/>
      <c r="EB56" s="303"/>
      <c r="EC56" s="303"/>
      <c r="ED56" s="303"/>
      <c r="EE56" s="303"/>
      <c r="EF56" s="303"/>
      <c r="EG56" s="303"/>
      <c r="EH56" s="303"/>
      <c r="EI56" s="303"/>
      <c r="EJ56" s="303"/>
      <c r="EK56" s="303"/>
      <c r="EL56" s="303"/>
      <c r="EM56" s="303"/>
      <c r="EN56" s="303"/>
      <c r="EO56" s="303"/>
      <c r="EP56" s="303"/>
      <c r="EQ56" s="303"/>
      <c r="ER56" s="303"/>
      <c r="ES56" s="303"/>
      <c r="ET56" s="303"/>
      <c r="EU56" s="303"/>
      <c r="EV56" s="303"/>
      <c r="EW56" s="303"/>
      <c r="EX56" s="303"/>
      <c r="EY56" s="303"/>
      <c r="EZ56" s="303"/>
      <c r="FA56" s="303"/>
      <c r="FB56" s="303"/>
      <c r="FC56" s="303"/>
      <c r="FD56" s="303"/>
      <c r="FE56" s="303"/>
      <c r="FF56" s="303"/>
      <c r="FG56" s="303"/>
      <c r="FH56" s="303"/>
      <c r="FI56" s="303"/>
      <c r="FJ56" s="303"/>
      <c r="FK56" s="303"/>
      <c r="FL56" s="303"/>
      <c r="FM56" s="303"/>
      <c r="FN56" s="303"/>
      <c r="FO56" s="303"/>
      <c r="FP56" s="303"/>
      <c r="FQ56" s="303"/>
      <c r="FR56" s="303"/>
      <c r="FS56" s="303"/>
      <c r="FT56" s="303"/>
      <c r="FU56" s="303"/>
      <c r="FV56" s="303"/>
      <c r="FW56" s="303"/>
      <c r="FX56" s="303"/>
      <c r="FY56" s="303"/>
      <c r="FZ56" s="303"/>
      <c r="GA56" s="303"/>
      <c r="GB56" s="303"/>
      <c r="GC56" s="303"/>
      <c r="GD56" s="303"/>
      <c r="GE56" s="303"/>
      <c r="GF56" s="303"/>
      <c r="GG56" s="303"/>
      <c r="GH56" s="303"/>
      <c r="GI56" s="303"/>
      <c r="GJ56" s="303"/>
      <c r="GK56" s="303"/>
      <c r="GL56" s="303"/>
      <c r="GM56" s="303"/>
      <c r="GN56" s="303"/>
      <c r="GO56" s="303"/>
      <c r="GP56" s="303"/>
      <c r="GQ56" s="303"/>
      <c r="GR56" s="303"/>
      <c r="GS56" s="303"/>
    </row>
    <row r="57" spans="1:201" customFormat="1" ht="19.7" customHeight="1">
      <c r="A57" s="278" t="s">
        <v>1342</v>
      </c>
      <c r="B57" s="215"/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303"/>
      <c r="W57" s="303"/>
      <c r="X57" s="303"/>
      <c r="Y57" s="303"/>
      <c r="Z57" s="303"/>
      <c r="AA57" s="303"/>
      <c r="AB57" s="303"/>
      <c r="AC57" s="303"/>
      <c r="AD57" s="303"/>
      <c r="AE57" s="303"/>
      <c r="AF57" s="303"/>
      <c r="AG57" s="303"/>
      <c r="AH57" s="303"/>
      <c r="AI57" s="303"/>
      <c r="AJ57" s="303"/>
      <c r="AK57" s="303"/>
      <c r="AL57" s="303"/>
      <c r="AM57" s="303"/>
      <c r="AN57" s="303"/>
      <c r="AO57" s="303"/>
      <c r="AP57" s="303"/>
      <c r="AQ57" s="303"/>
      <c r="AR57" s="303"/>
      <c r="AS57" s="303"/>
      <c r="AT57" s="303"/>
      <c r="AU57" s="303"/>
      <c r="AV57" s="303"/>
      <c r="AW57" s="303"/>
      <c r="AX57" s="303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  <c r="BS57" s="303"/>
      <c r="BT57" s="303"/>
      <c r="BU57" s="303"/>
      <c r="BV57" s="303"/>
      <c r="BW57" s="303"/>
      <c r="BX57" s="303"/>
      <c r="BY57" s="303"/>
      <c r="BZ57" s="303"/>
      <c r="CA57" s="303"/>
      <c r="CB57" s="303"/>
      <c r="CC57" s="303"/>
      <c r="CD57" s="303"/>
      <c r="CE57" s="303"/>
      <c r="CF57" s="303"/>
      <c r="CG57" s="303"/>
      <c r="CH57" s="303"/>
      <c r="CI57" s="303"/>
      <c r="CJ57" s="303"/>
      <c r="CK57" s="303"/>
      <c r="CL57" s="303"/>
      <c r="CM57" s="303"/>
      <c r="CN57" s="303"/>
      <c r="CO57" s="303"/>
      <c r="CP57" s="303"/>
      <c r="CQ57" s="303"/>
      <c r="CR57" s="303"/>
      <c r="CS57" s="303"/>
      <c r="CT57" s="303"/>
      <c r="CU57" s="303"/>
      <c r="CV57" s="303"/>
      <c r="CW57" s="303"/>
      <c r="CX57" s="303"/>
      <c r="CY57" s="303"/>
      <c r="CZ57" s="303"/>
      <c r="DA57" s="303"/>
      <c r="DB57" s="303"/>
      <c r="DC57" s="303"/>
      <c r="DD57" s="303"/>
      <c r="DE57" s="303"/>
      <c r="DF57" s="303"/>
      <c r="DG57" s="303"/>
      <c r="DH57" s="303"/>
      <c r="DI57" s="303"/>
      <c r="DJ57" s="303"/>
      <c r="DK57" s="303"/>
      <c r="DL57" s="303"/>
      <c r="DM57" s="303"/>
      <c r="DN57" s="303"/>
      <c r="DO57" s="303"/>
      <c r="DP57" s="303"/>
      <c r="DQ57" s="303"/>
      <c r="DR57" s="303"/>
      <c r="DS57" s="303"/>
      <c r="DT57" s="303"/>
      <c r="DU57" s="303"/>
      <c r="DV57" s="303"/>
      <c r="DW57" s="303"/>
      <c r="DX57" s="303"/>
      <c r="DY57" s="303"/>
      <c r="DZ57" s="303"/>
      <c r="EA57" s="303"/>
      <c r="EB57" s="303"/>
      <c r="EC57" s="303"/>
      <c r="ED57" s="303"/>
      <c r="EE57" s="303"/>
      <c r="EF57" s="303"/>
      <c r="EG57" s="303"/>
      <c r="EH57" s="303"/>
      <c r="EI57" s="303"/>
      <c r="EJ57" s="303"/>
      <c r="EK57" s="303"/>
      <c r="EL57" s="303"/>
      <c r="EM57" s="303"/>
      <c r="EN57" s="303"/>
      <c r="EO57" s="303"/>
      <c r="EP57" s="303"/>
      <c r="EQ57" s="303"/>
      <c r="ER57" s="303"/>
      <c r="ES57" s="303"/>
      <c r="ET57" s="303"/>
      <c r="EU57" s="303"/>
      <c r="EV57" s="303"/>
      <c r="EW57" s="303"/>
      <c r="EX57" s="303"/>
      <c r="EY57" s="303"/>
      <c r="EZ57" s="303"/>
      <c r="FA57" s="303"/>
      <c r="FB57" s="303"/>
      <c r="FC57" s="303"/>
      <c r="FD57" s="303"/>
      <c r="FE57" s="303"/>
      <c r="FF57" s="303"/>
      <c r="FG57" s="303"/>
      <c r="FH57" s="303"/>
      <c r="FI57" s="303"/>
      <c r="FJ57" s="303"/>
      <c r="FK57" s="303"/>
      <c r="FL57" s="303"/>
      <c r="FM57" s="303"/>
      <c r="FN57" s="303"/>
      <c r="FO57" s="303"/>
      <c r="FP57" s="303"/>
      <c r="FQ57" s="303"/>
      <c r="FR57" s="303"/>
      <c r="FS57" s="303"/>
      <c r="FT57" s="303"/>
      <c r="FU57" s="303"/>
      <c r="FV57" s="303"/>
      <c r="FW57" s="303"/>
      <c r="FX57" s="303"/>
      <c r="FY57" s="303"/>
      <c r="FZ57" s="303"/>
      <c r="GA57" s="303"/>
      <c r="GB57" s="303"/>
      <c r="GC57" s="303"/>
      <c r="GD57" s="303"/>
      <c r="GE57" s="303"/>
      <c r="GF57" s="303"/>
      <c r="GG57" s="303"/>
      <c r="GH57" s="303"/>
      <c r="GI57" s="303"/>
      <c r="GJ57" s="303"/>
      <c r="GK57" s="303"/>
      <c r="GL57" s="303"/>
      <c r="GM57" s="303"/>
      <c r="GN57" s="303"/>
      <c r="GO57" s="303"/>
      <c r="GP57" s="303"/>
      <c r="GQ57" s="303"/>
      <c r="GR57" s="303"/>
      <c r="GS57" s="303"/>
    </row>
    <row r="58" spans="1:201" customFormat="1" ht="19.7" customHeight="1">
      <c r="A58" s="278" t="s">
        <v>1343</v>
      </c>
      <c r="B58" s="215">
        <v>3758</v>
      </c>
      <c r="C58" s="303"/>
      <c r="D58" s="303"/>
      <c r="E58" s="303"/>
      <c r="F58" s="303"/>
      <c r="G58" s="303"/>
      <c r="H58" s="303"/>
      <c r="I58" s="303"/>
      <c r="J58" s="303"/>
      <c r="K58" s="303"/>
      <c r="L58" s="303"/>
      <c r="M58" s="303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3"/>
      <c r="Y58" s="303"/>
      <c r="Z58" s="303"/>
      <c r="AA58" s="303"/>
      <c r="AB58" s="303"/>
      <c r="AC58" s="303"/>
      <c r="AD58" s="303"/>
      <c r="AE58" s="303"/>
      <c r="AF58" s="303"/>
      <c r="AG58" s="303"/>
      <c r="AH58" s="303"/>
      <c r="AI58" s="303"/>
      <c r="AJ58" s="303"/>
      <c r="AK58" s="303"/>
      <c r="AL58" s="303"/>
      <c r="AM58" s="303"/>
      <c r="AN58" s="303"/>
      <c r="AO58" s="303"/>
      <c r="AP58" s="303"/>
      <c r="AQ58" s="303"/>
      <c r="AR58" s="303"/>
      <c r="AS58" s="303"/>
      <c r="AT58" s="303"/>
      <c r="AU58" s="303"/>
      <c r="AV58" s="303"/>
      <c r="AW58" s="303"/>
      <c r="AX58" s="303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  <c r="BS58" s="303"/>
      <c r="BT58" s="303"/>
      <c r="BU58" s="303"/>
      <c r="BV58" s="303"/>
      <c r="BW58" s="303"/>
      <c r="BX58" s="303"/>
      <c r="BY58" s="303"/>
      <c r="BZ58" s="303"/>
      <c r="CA58" s="303"/>
      <c r="CB58" s="303"/>
      <c r="CC58" s="303"/>
      <c r="CD58" s="303"/>
      <c r="CE58" s="303"/>
      <c r="CF58" s="303"/>
      <c r="CG58" s="303"/>
      <c r="CH58" s="303"/>
      <c r="CI58" s="303"/>
      <c r="CJ58" s="303"/>
      <c r="CK58" s="303"/>
      <c r="CL58" s="303"/>
      <c r="CM58" s="303"/>
      <c r="CN58" s="303"/>
      <c r="CO58" s="303"/>
      <c r="CP58" s="303"/>
      <c r="CQ58" s="303"/>
      <c r="CR58" s="303"/>
      <c r="CS58" s="303"/>
      <c r="CT58" s="303"/>
      <c r="CU58" s="303"/>
      <c r="CV58" s="303"/>
      <c r="CW58" s="303"/>
      <c r="CX58" s="303"/>
      <c r="CY58" s="303"/>
      <c r="CZ58" s="303"/>
      <c r="DA58" s="303"/>
      <c r="DB58" s="303"/>
      <c r="DC58" s="303"/>
      <c r="DD58" s="303"/>
      <c r="DE58" s="303"/>
      <c r="DF58" s="303"/>
      <c r="DG58" s="303"/>
      <c r="DH58" s="303"/>
      <c r="DI58" s="303"/>
      <c r="DJ58" s="303"/>
      <c r="DK58" s="303"/>
      <c r="DL58" s="303"/>
      <c r="DM58" s="303"/>
      <c r="DN58" s="303"/>
      <c r="DO58" s="303"/>
      <c r="DP58" s="303"/>
      <c r="DQ58" s="303"/>
      <c r="DR58" s="303"/>
      <c r="DS58" s="303"/>
      <c r="DT58" s="303"/>
      <c r="DU58" s="303"/>
      <c r="DV58" s="303"/>
      <c r="DW58" s="303"/>
      <c r="DX58" s="303"/>
      <c r="DY58" s="303"/>
      <c r="DZ58" s="303"/>
      <c r="EA58" s="303"/>
      <c r="EB58" s="303"/>
      <c r="EC58" s="303"/>
      <c r="ED58" s="303"/>
      <c r="EE58" s="303"/>
      <c r="EF58" s="303"/>
      <c r="EG58" s="303"/>
      <c r="EH58" s="303"/>
      <c r="EI58" s="303"/>
      <c r="EJ58" s="303"/>
      <c r="EK58" s="303"/>
      <c r="EL58" s="303"/>
      <c r="EM58" s="303"/>
      <c r="EN58" s="303"/>
      <c r="EO58" s="303"/>
      <c r="EP58" s="303"/>
      <c r="EQ58" s="303"/>
      <c r="ER58" s="303"/>
      <c r="ES58" s="303"/>
      <c r="ET58" s="303"/>
      <c r="EU58" s="303"/>
      <c r="EV58" s="303"/>
      <c r="EW58" s="303"/>
      <c r="EX58" s="303"/>
      <c r="EY58" s="303"/>
      <c r="EZ58" s="303"/>
      <c r="FA58" s="303"/>
      <c r="FB58" s="303"/>
      <c r="FC58" s="303"/>
      <c r="FD58" s="303"/>
      <c r="FE58" s="303"/>
      <c r="FF58" s="303"/>
      <c r="FG58" s="303"/>
      <c r="FH58" s="303"/>
      <c r="FI58" s="303"/>
      <c r="FJ58" s="303"/>
      <c r="FK58" s="303"/>
      <c r="FL58" s="303"/>
      <c r="FM58" s="303"/>
      <c r="FN58" s="303"/>
      <c r="FO58" s="303"/>
      <c r="FP58" s="303"/>
      <c r="FQ58" s="303"/>
      <c r="FR58" s="303"/>
      <c r="FS58" s="303"/>
      <c r="FT58" s="303"/>
      <c r="FU58" s="303"/>
      <c r="FV58" s="303"/>
      <c r="FW58" s="303"/>
      <c r="FX58" s="303"/>
      <c r="FY58" s="303"/>
      <c r="FZ58" s="303"/>
      <c r="GA58" s="303"/>
      <c r="GB58" s="303"/>
      <c r="GC58" s="303"/>
      <c r="GD58" s="303"/>
      <c r="GE58" s="303"/>
      <c r="GF58" s="303"/>
      <c r="GG58" s="303"/>
      <c r="GH58" s="303"/>
      <c r="GI58" s="303"/>
      <c r="GJ58" s="303"/>
      <c r="GK58" s="303"/>
      <c r="GL58" s="303"/>
      <c r="GM58" s="303"/>
      <c r="GN58" s="303"/>
      <c r="GO58" s="303"/>
      <c r="GP58" s="303"/>
      <c r="GQ58" s="303"/>
      <c r="GR58" s="303"/>
      <c r="GS58" s="303"/>
    </row>
    <row r="59" spans="1:201" customFormat="1" ht="19.7" customHeight="1">
      <c r="A59" s="278" t="s">
        <v>1344</v>
      </c>
      <c r="B59" s="215"/>
      <c r="C59" s="303"/>
      <c r="D59" s="303"/>
      <c r="E59" s="303"/>
      <c r="F59" s="303"/>
      <c r="G59" s="303"/>
      <c r="H59" s="303"/>
      <c r="I59" s="303"/>
      <c r="J59" s="303"/>
      <c r="K59" s="303"/>
      <c r="L59" s="303"/>
      <c r="M59" s="303"/>
      <c r="N59" s="303"/>
      <c r="O59" s="303"/>
      <c r="P59" s="303"/>
      <c r="Q59" s="303"/>
      <c r="R59" s="303"/>
      <c r="S59" s="303"/>
      <c r="T59" s="303"/>
      <c r="U59" s="303"/>
      <c r="V59" s="303"/>
      <c r="W59" s="303"/>
      <c r="X59" s="303"/>
      <c r="Y59" s="303"/>
      <c r="Z59" s="303"/>
      <c r="AA59" s="303"/>
      <c r="AB59" s="303"/>
      <c r="AC59" s="303"/>
      <c r="AD59" s="303"/>
      <c r="AE59" s="303"/>
      <c r="AF59" s="303"/>
      <c r="AG59" s="303"/>
      <c r="AH59" s="303"/>
      <c r="AI59" s="303"/>
      <c r="AJ59" s="303"/>
      <c r="AK59" s="303"/>
      <c r="AL59" s="303"/>
      <c r="AM59" s="303"/>
      <c r="AN59" s="303"/>
      <c r="AO59" s="303"/>
      <c r="AP59" s="303"/>
      <c r="AQ59" s="303"/>
      <c r="AR59" s="303"/>
      <c r="AS59" s="303"/>
      <c r="AT59" s="303"/>
      <c r="AU59" s="303"/>
      <c r="AV59" s="303"/>
      <c r="AW59" s="303"/>
      <c r="AX59" s="303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  <c r="BS59" s="303"/>
      <c r="BT59" s="303"/>
      <c r="BU59" s="303"/>
      <c r="BV59" s="303"/>
      <c r="BW59" s="303"/>
      <c r="BX59" s="303"/>
      <c r="BY59" s="303"/>
      <c r="BZ59" s="303"/>
      <c r="CA59" s="303"/>
      <c r="CB59" s="303"/>
      <c r="CC59" s="303"/>
      <c r="CD59" s="303"/>
      <c r="CE59" s="303"/>
      <c r="CF59" s="303"/>
      <c r="CG59" s="303"/>
      <c r="CH59" s="303"/>
      <c r="CI59" s="303"/>
      <c r="CJ59" s="303"/>
      <c r="CK59" s="303"/>
      <c r="CL59" s="303"/>
      <c r="CM59" s="303"/>
      <c r="CN59" s="303"/>
      <c r="CO59" s="303"/>
      <c r="CP59" s="303"/>
      <c r="CQ59" s="303"/>
      <c r="CR59" s="303"/>
      <c r="CS59" s="303"/>
      <c r="CT59" s="303"/>
      <c r="CU59" s="303"/>
      <c r="CV59" s="303"/>
      <c r="CW59" s="303"/>
      <c r="CX59" s="303"/>
      <c r="CY59" s="303"/>
      <c r="CZ59" s="303"/>
      <c r="DA59" s="303"/>
      <c r="DB59" s="303"/>
      <c r="DC59" s="303"/>
      <c r="DD59" s="303"/>
      <c r="DE59" s="303"/>
      <c r="DF59" s="303"/>
      <c r="DG59" s="303"/>
      <c r="DH59" s="303"/>
      <c r="DI59" s="303"/>
      <c r="DJ59" s="303"/>
      <c r="DK59" s="303"/>
      <c r="DL59" s="303"/>
      <c r="DM59" s="303"/>
      <c r="DN59" s="303"/>
      <c r="DO59" s="303"/>
      <c r="DP59" s="303"/>
      <c r="DQ59" s="303"/>
      <c r="DR59" s="303"/>
      <c r="DS59" s="303"/>
      <c r="DT59" s="303"/>
      <c r="DU59" s="303"/>
      <c r="DV59" s="303"/>
      <c r="DW59" s="303"/>
      <c r="DX59" s="303"/>
      <c r="DY59" s="303"/>
      <c r="DZ59" s="303"/>
      <c r="EA59" s="303"/>
      <c r="EB59" s="303"/>
      <c r="EC59" s="303"/>
      <c r="ED59" s="303"/>
      <c r="EE59" s="303"/>
      <c r="EF59" s="303"/>
      <c r="EG59" s="303"/>
      <c r="EH59" s="303"/>
      <c r="EI59" s="303"/>
      <c r="EJ59" s="303"/>
      <c r="EK59" s="303"/>
      <c r="EL59" s="303"/>
      <c r="EM59" s="303"/>
      <c r="EN59" s="303"/>
      <c r="EO59" s="303"/>
      <c r="EP59" s="303"/>
      <c r="EQ59" s="303"/>
      <c r="ER59" s="303"/>
      <c r="ES59" s="303"/>
      <c r="ET59" s="303"/>
      <c r="EU59" s="303"/>
      <c r="EV59" s="303"/>
      <c r="EW59" s="303"/>
      <c r="EX59" s="303"/>
      <c r="EY59" s="303"/>
      <c r="EZ59" s="303"/>
      <c r="FA59" s="303"/>
      <c r="FB59" s="303"/>
      <c r="FC59" s="303"/>
      <c r="FD59" s="303"/>
      <c r="FE59" s="303"/>
      <c r="FF59" s="303"/>
      <c r="FG59" s="303"/>
      <c r="FH59" s="303"/>
      <c r="FI59" s="303"/>
      <c r="FJ59" s="303"/>
      <c r="FK59" s="303"/>
      <c r="FL59" s="303"/>
      <c r="FM59" s="303"/>
      <c r="FN59" s="303"/>
      <c r="FO59" s="303"/>
      <c r="FP59" s="303"/>
      <c r="FQ59" s="303"/>
      <c r="FR59" s="303"/>
      <c r="FS59" s="303"/>
      <c r="FT59" s="303"/>
      <c r="FU59" s="303"/>
      <c r="FV59" s="303"/>
      <c r="FW59" s="303"/>
      <c r="FX59" s="303"/>
      <c r="FY59" s="303"/>
      <c r="FZ59" s="303"/>
      <c r="GA59" s="303"/>
      <c r="GB59" s="303"/>
      <c r="GC59" s="303"/>
      <c r="GD59" s="303"/>
      <c r="GE59" s="303"/>
      <c r="GF59" s="303"/>
      <c r="GG59" s="303"/>
      <c r="GH59" s="303"/>
      <c r="GI59" s="303"/>
      <c r="GJ59" s="303"/>
      <c r="GK59" s="303"/>
      <c r="GL59" s="303"/>
      <c r="GM59" s="303"/>
      <c r="GN59" s="303"/>
      <c r="GO59" s="303"/>
      <c r="GP59" s="303"/>
      <c r="GQ59" s="303"/>
      <c r="GR59" s="303"/>
      <c r="GS59" s="303"/>
    </row>
    <row r="60" spans="1:201" ht="19.7" customHeight="1">
      <c r="A60" s="278" t="s">
        <v>1345</v>
      </c>
      <c r="B60" s="215">
        <v>78</v>
      </c>
    </row>
    <row r="61" spans="1:201" ht="19.7" customHeight="1">
      <c r="A61" s="278" t="s">
        <v>1346</v>
      </c>
      <c r="B61" s="215"/>
    </row>
    <row r="62" spans="1:201" ht="19.7" customHeight="1">
      <c r="A62" s="278" t="s">
        <v>1347</v>
      </c>
      <c r="B62" s="215"/>
    </row>
    <row r="63" spans="1:201" ht="19.7" customHeight="1">
      <c r="A63" s="278" t="s">
        <v>1348</v>
      </c>
      <c r="B63" s="215"/>
    </row>
    <row r="64" spans="1:201" ht="19.7" customHeight="1">
      <c r="A64" s="278" t="s">
        <v>1349</v>
      </c>
      <c r="B64" s="215"/>
    </row>
    <row r="65" spans="1:2" ht="19.7" customHeight="1">
      <c r="A65" s="278" t="s">
        <v>1350</v>
      </c>
      <c r="B65" s="215"/>
    </row>
    <row r="66" spans="1:2" ht="19.7" customHeight="1">
      <c r="A66" s="278" t="s">
        <v>1351</v>
      </c>
      <c r="B66" s="215"/>
    </row>
    <row r="67" spans="1:2" ht="19.7" customHeight="1">
      <c r="A67" s="278" t="s">
        <v>1352</v>
      </c>
      <c r="B67" s="215"/>
    </row>
    <row r="68" spans="1:2" ht="19.7" customHeight="1">
      <c r="A68" s="278" t="s">
        <v>1353</v>
      </c>
      <c r="B68" s="215"/>
    </row>
    <row r="69" spans="1:2" ht="19.7" customHeight="1">
      <c r="A69" s="278" t="s">
        <v>1401</v>
      </c>
      <c r="B69" s="215"/>
    </row>
    <row r="70" spans="1:2" ht="19.7" customHeight="1">
      <c r="A70" s="422" t="s">
        <v>1282</v>
      </c>
      <c r="B70" s="211">
        <f>B5+B12+B48</f>
        <v>30331</v>
      </c>
    </row>
  </sheetData>
  <mergeCells count="1">
    <mergeCell ref="A2:B2"/>
  </mergeCells>
  <phoneticPr fontId="61" type="noConversion"/>
  <printOptions horizontalCentered="1"/>
  <pageMargins left="0.82677165354330695" right="0.70866141732283505" top="0.98425196850393704" bottom="0.98425196850393704" header="0.511811023622047" footer="0.70866141732283505"/>
  <pageSetup paperSize="9" scale="95" orientation="portrait" useFirstPageNumber="1"/>
  <headerFooter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D78"/>
  <sheetViews>
    <sheetView workbookViewId="0"/>
  </sheetViews>
  <sheetFormatPr defaultColWidth="9" defaultRowHeight="32.25" customHeight="1"/>
  <cols>
    <col min="1" max="1" width="48.375" style="25" customWidth="1"/>
    <col min="2" max="3" width="10.375" style="25" customWidth="1"/>
    <col min="4" max="4" width="9.875" style="25" customWidth="1"/>
    <col min="5" max="188" width="10.75" style="25" customWidth="1"/>
    <col min="189" max="16384" width="9" style="25"/>
  </cols>
  <sheetData>
    <row r="1" spans="1:4" ht="27" customHeight="1">
      <c r="A1" s="159" t="s">
        <v>1402</v>
      </c>
      <c r="B1" s="159"/>
    </row>
    <row r="2" spans="1:4" ht="30" customHeight="1">
      <c r="A2" s="507" t="s">
        <v>1403</v>
      </c>
      <c r="B2" s="507"/>
      <c r="C2" s="507"/>
      <c r="D2" s="507"/>
    </row>
    <row r="3" spans="1:4" s="35" customFormat="1" ht="21" customHeight="1">
      <c r="A3" s="27"/>
      <c r="B3" s="27"/>
      <c r="D3" s="256" t="s">
        <v>92</v>
      </c>
    </row>
    <row r="4" spans="1:4" s="36" customFormat="1" ht="21" customHeight="1">
      <c r="A4" s="30" t="s">
        <v>1404</v>
      </c>
      <c r="B4" s="30" t="s">
        <v>1405</v>
      </c>
      <c r="C4" s="30" t="s">
        <v>96</v>
      </c>
      <c r="D4" s="30" t="s">
        <v>97</v>
      </c>
    </row>
    <row r="5" spans="1:4" s="39" customFormat="1" ht="21" customHeight="1">
      <c r="A5" s="412" t="s">
        <v>1406</v>
      </c>
      <c r="B5" s="240">
        <v>3292</v>
      </c>
      <c r="C5" s="240">
        <v>1011</v>
      </c>
      <c r="D5" s="216">
        <f t="shared" ref="D5:D20" si="0">C5/B5*100</f>
        <v>30.7</v>
      </c>
    </row>
    <row r="6" spans="1:4" s="39" customFormat="1" ht="21" customHeight="1">
      <c r="A6" s="412" t="s">
        <v>1407</v>
      </c>
      <c r="B6" s="240">
        <v>4800</v>
      </c>
      <c r="C6" s="240">
        <v>4800</v>
      </c>
      <c r="D6" s="216">
        <f t="shared" si="0"/>
        <v>100</v>
      </c>
    </row>
    <row r="7" spans="1:4" s="39" customFormat="1" ht="21" customHeight="1">
      <c r="A7" s="412" t="s">
        <v>1408</v>
      </c>
      <c r="B7" s="240">
        <v>13590</v>
      </c>
      <c r="C7" s="240">
        <v>13520</v>
      </c>
      <c r="D7" s="216">
        <f t="shared" si="0"/>
        <v>99.5</v>
      </c>
    </row>
    <row r="8" spans="1:4" s="411" customFormat="1" ht="21" customHeight="1">
      <c r="A8" s="412" t="s">
        <v>1409</v>
      </c>
      <c r="B8" s="240">
        <v>1800</v>
      </c>
      <c r="C8" s="240">
        <v>1800</v>
      </c>
      <c r="D8" s="216">
        <f t="shared" si="0"/>
        <v>100</v>
      </c>
    </row>
    <row r="9" spans="1:4" s="411" customFormat="1" ht="21" customHeight="1">
      <c r="A9" s="412" t="s">
        <v>1410</v>
      </c>
      <c r="B9" s="240">
        <v>7800</v>
      </c>
      <c r="C9" s="240">
        <v>7800</v>
      </c>
      <c r="D9" s="216">
        <f t="shared" si="0"/>
        <v>100</v>
      </c>
    </row>
    <row r="10" spans="1:4" s="39" customFormat="1" ht="21" customHeight="1">
      <c r="A10" s="412" t="s">
        <v>1411</v>
      </c>
      <c r="B10" s="240">
        <v>910</v>
      </c>
      <c r="C10" s="240">
        <v>910</v>
      </c>
      <c r="D10" s="216">
        <f t="shared" si="0"/>
        <v>100</v>
      </c>
    </row>
    <row r="11" spans="1:4" s="411" customFormat="1" ht="21" customHeight="1">
      <c r="A11" s="412" t="s">
        <v>1412</v>
      </c>
      <c r="B11" s="240">
        <v>1570</v>
      </c>
      <c r="C11" s="240">
        <v>1570</v>
      </c>
      <c r="D11" s="216">
        <f t="shared" si="0"/>
        <v>100</v>
      </c>
    </row>
    <row r="12" spans="1:4" s="411" customFormat="1" ht="21" customHeight="1">
      <c r="A12" s="412" t="s">
        <v>1413</v>
      </c>
      <c r="B12" s="240">
        <v>3670</v>
      </c>
      <c r="C12" s="240">
        <v>3670</v>
      </c>
      <c r="D12" s="216">
        <f t="shared" si="0"/>
        <v>100</v>
      </c>
    </row>
    <row r="13" spans="1:4" s="411" customFormat="1" ht="21" customHeight="1">
      <c r="A13" s="412" t="s">
        <v>1414</v>
      </c>
      <c r="B13" s="240">
        <v>3280</v>
      </c>
      <c r="C13" s="240">
        <v>3280</v>
      </c>
      <c r="D13" s="216">
        <f t="shared" si="0"/>
        <v>100</v>
      </c>
    </row>
    <row r="14" spans="1:4" s="411" customFormat="1" ht="21" customHeight="1">
      <c r="A14" s="412" t="s">
        <v>1415</v>
      </c>
      <c r="B14" s="240">
        <v>5862</v>
      </c>
      <c r="C14" s="240">
        <v>5862</v>
      </c>
      <c r="D14" s="216">
        <f t="shared" si="0"/>
        <v>100</v>
      </c>
    </row>
    <row r="15" spans="1:4" s="411" customFormat="1" ht="21" customHeight="1">
      <c r="A15" s="412" t="s">
        <v>1416</v>
      </c>
      <c r="B15" s="240">
        <v>4689</v>
      </c>
      <c r="C15" s="240">
        <v>4689</v>
      </c>
      <c r="D15" s="216">
        <f t="shared" si="0"/>
        <v>100</v>
      </c>
    </row>
    <row r="16" spans="1:4" s="411" customFormat="1" ht="21" customHeight="1">
      <c r="A16" s="412" t="s">
        <v>1417</v>
      </c>
      <c r="B16" s="240">
        <v>40</v>
      </c>
      <c r="C16" s="240">
        <v>40</v>
      </c>
      <c r="D16" s="216">
        <f t="shared" si="0"/>
        <v>100</v>
      </c>
    </row>
    <row r="17" spans="1:4" s="411" customFormat="1" ht="21" customHeight="1">
      <c r="A17" s="412" t="s">
        <v>1418</v>
      </c>
      <c r="B17" s="240">
        <v>2000</v>
      </c>
      <c r="C17" s="240">
        <v>2000</v>
      </c>
      <c r="D17" s="216">
        <f t="shared" si="0"/>
        <v>100</v>
      </c>
    </row>
    <row r="18" spans="1:4" s="411" customFormat="1" ht="21" customHeight="1">
      <c r="A18" s="412" t="s">
        <v>1419</v>
      </c>
      <c r="B18" s="240">
        <v>400</v>
      </c>
      <c r="C18" s="240">
        <v>400</v>
      </c>
      <c r="D18" s="216">
        <f t="shared" si="0"/>
        <v>100</v>
      </c>
    </row>
    <row r="19" spans="1:4" s="411" customFormat="1" ht="21" customHeight="1">
      <c r="A19" s="412" t="s">
        <v>1420</v>
      </c>
      <c r="B19" s="240">
        <v>500</v>
      </c>
      <c r="C19" s="240">
        <v>500</v>
      </c>
      <c r="D19" s="216">
        <f t="shared" si="0"/>
        <v>100</v>
      </c>
    </row>
    <row r="20" spans="1:4" s="411" customFormat="1" ht="21" customHeight="1">
      <c r="A20" s="412" t="s">
        <v>1421</v>
      </c>
      <c r="B20" s="240">
        <v>300</v>
      </c>
      <c r="C20" s="240">
        <v>300</v>
      </c>
      <c r="D20" s="216">
        <f t="shared" si="0"/>
        <v>100</v>
      </c>
    </row>
    <row r="21" spans="1:4" s="411" customFormat="1" ht="21" customHeight="1">
      <c r="A21" s="412"/>
      <c r="B21" s="240"/>
      <c r="C21" s="240"/>
      <c r="D21" s="216"/>
    </row>
    <row r="22" spans="1:4" s="38" customFormat="1" ht="21" customHeight="1">
      <c r="A22" s="413"/>
      <c r="B22" s="240"/>
      <c r="C22" s="240"/>
      <c r="D22" s="216"/>
    </row>
    <row r="23" spans="1:4" s="37" customFormat="1" ht="21" customHeight="1">
      <c r="A23" s="414" t="s">
        <v>1282</v>
      </c>
      <c r="B23" s="242">
        <f>SUM(B5:B22)</f>
        <v>54503</v>
      </c>
      <c r="C23" s="242">
        <f>SUM(C5:C22)</f>
        <v>52152</v>
      </c>
      <c r="D23" s="213">
        <f>C23/B23*100</f>
        <v>95.7</v>
      </c>
    </row>
    <row r="24" spans="1:4" ht="20.100000000000001" customHeight="1"/>
    <row r="25" spans="1:4" ht="20.100000000000001" customHeight="1"/>
    <row r="26" spans="1:4" ht="20.100000000000001" customHeight="1">
      <c r="B26" s="415"/>
    </row>
    <row r="27" spans="1:4" ht="20.100000000000001" customHeight="1"/>
    <row r="28" spans="1:4" ht="20.100000000000001" customHeight="1"/>
    <row r="29" spans="1:4" ht="20.100000000000001" customHeight="1"/>
    <row r="30" spans="1:4" ht="20.100000000000001" customHeight="1"/>
    <row r="31" spans="1:4" ht="20.100000000000001" customHeight="1"/>
    <row r="32" spans="1:4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19.7" customHeight="1"/>
    <row r="38" ht="19.7" customHeight="1"/>
    <row r="39" ht="19.7" customHeight="1"/>
    <row r="40" ht="19.7" customHeight="1"/>
    <row r="41" ht="19.7" customHeight="1"/>
    <row r="42" ht="19.7" customHeight="1"/>
    <row r="43" ht="19.7" customHeight="1"/>
    <row r="44" ht="19.7" customHeight="1"/>
    <row r="45" ht="19.7" customHeight="1"/>
    <row r="46" ht="19.7" customHeight="1"/>
    <row r="47" ht="19.7" customHeight="1"/>
    <row r="48" ht="19.7" customHeight="1"/>
    <row r="49" ht="19.7" customHeight="1"/>
    <row r="50" ht="19.7" customHeight="1"/>
    <row r="51" ht="19.7" customHeight="1"/>
    <row r="52" ht="19.7" customHeight="1"/>
    <row r="53" ht="19.7" customHeight="1"/>
    <row r="54" ht="19.7" customHeight="1"/>
    <row r="55" ht="19.7" customHeight="1"/>
    <row r="56" ht="19.7" customHeight="1"/>
    <row r="57" ht="19.7" customHeight="1"/>
    <row r="58" ht="19.7" customHeight="1"/>
    <row r="59" ht="19.7" customHeight="1"/>
    <row r="60" ht="19.7" customHeight="1"/>
    <row r="61" ht="19.7" customHeight="1"/>
    <row r="62" ht="19.7" customHeight="1"/>
    <row r="63" ht="19.7" customHeight="1"/>
    <row r="64" ht="19.7" customHeight="1"/>
    <row r="65" ht="19.7" customHeight="1"/>
    <row r="66" ht="19.7" customHeight="1"/>
    <row r="67" ht="19.7" customHeight="1"/>
    <row r="68" ht="19.7" customHeight="1"/>
    <row r="69" ht="19.7" customHeight="1"/>
    <row r="70" ht="19.7" customHeight="1"/>
    <row r="71" ht="19.7" customHeight="1"/>
    <row r="72" ht="19.7" customHeight="1"/>
    <row r="73" ht="19.7" customHeight="1"/>
    <row r="74" ht="19.7" customHeight="1"/>
    <row r="75" ht="19.7" customHeight="1"/>
    <row r="76" ht="19.7" customHeight="1"/>
    <row r="77" ht="19.7" customHeight="1"/>
    <row r="78" ht="19.7" customHeight="1"/>
  </sheetData>
  <mergeCells count="1">
    <mergeCell ref="A2:D2"/>
  </mergeCells>
  <phoneticPr fontId="61" type="noConversion"/>
  <printOptions horizontalCentered="1"/>
  <pageMargins left="0.82638888888888895" right="0.70833333333333304" top="0.98402777777777795" bottom="0.78680555555555598" header="0.51180555555555596" footer="0.70833333333333304"/>
  <pageSetup paperSize="9" scale="95" orientation="portrait" useFirstPageNumber="1"/>
  <headerFooter>
    <oddFooter>&amp;C第 &amp;P 页，共 &amp;N 页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8" tint="0.39994506668294322"/>
  </sheetPr>
  <dimension ref="A1:F36"/>
  <sheetViews>
    <sheetView showZeros="0" workbookViewId="0">
      <selection activeCell="A2" sqref="A2:D2"/>
    </sheetView>
  </sheetViews>
  <sheetFormatPr defaultColWidth="9" defaultRowHeight="14.25"/>
  <cols>
    <col min="1" max="1" width="36.375" style="303" customWidth="1"/>
    <col min="2" max="4" width="13.75" style="302" customWidth="1"/>
    <col min="6" max="6" width="9.5" customWidth="1"/>
  </cols>
  <sheetData>
    <row r="1" spans="1:6" s="303" customFormat="1" ht="27" customHeight="1">
      <c r="A1" s="363" t="s">
        <v>1422</v>
      </c>
      <c r="B1" s="302"/>
      <c r="C1" s="302"/>
      <c r="D1" s="302"/>
    </row>
    <row r="2" spans="1:6" s="362" customFormat="1" ht="27" customHeight="1">
      <c r="A2" s="499" t="s">
        <v>1891</v>
      </c>
      <c r="B2" s="497"/>
      <c r="C2" s="497"/>
      <c r="D2" s="497"/>
    </row>
    <row r="3" spans="1:6" s="303" customFormat="1" ht="19.899999999999999" customHeight="1">
      <c r="A3" s="362"/>
      <c r="B3" s="302"/>
      <c r="C3" s="302"/>
      <c r="D3" s="364" t="s">
        <v>92</v>
      </c>
    </row>
    <row r="4" spans="1:6" s="303" customFormat="1" ht="20.100000000000001" customHeight="1">
      <c r="A4" s="365" t="s">
        <v>93</v>
      </c>
      <c r="B4" s="366" t="s">
        <v>1423</v>
      </c>
      <c r="C4" s="366" t="s">
        <v>1405</v>
      </c>
      <c r="D4" s="366" t="s">
        <v>1424</v>
      </c>
    </row>
    <row r="5" spans="1:6" s="303" customFormat="1" ht="20.100000000000001" customHeight="1">
      <c r="A5" s="367" t="s">
        <v>99</v>
      </c>
      <c r="B5" s="368">
        <f>SUM(B6:B21)</f>
        <v>39545</v>
      </c>
      <c r="C5" s="368">
        <f>SUM(C6:C21)</f>
        <v>44500</v>
      </c>
      <c r="D5" s="405">
        <f>ROUND((C5/B5-1)*100,2)</f>
        <v>12.5</v>
      </c>
      <c r="F5" s="406"/>
    </row>
    <row r="6" spans="1:6" s="303" customFormat="1" ht="20.100000000000001" customHeight="1">
      <c r="A6" s="370" t="s">
        <v>100</v>
      </c>
      <c r="B6" s="260">
        <v>10142</v>
      </c>
      <c r="C6" s="260">
        <v>13850</v>
      </c>
      <c r="D6" s="407">
        <f t="shared" ref="D6:D29" si="0">ROUND((C6/B6-1)*100,2)</f>
        <v>36.6</v>
      </c>
      <c r="F6" s="406"/>
    </row>
    <row r="7" spans="1:6" s="303" customFormat="1" ht="20.100000000000001" customHeight="1">
      <c r="A7" s="370" t="s">
        <v>101</v>
      </c>
      <c r="B7" s="260">
        <v>2512</v>
      </c>
      <c r="C7" s="260">
        <v>3430</v>
      </c>
      <c r="D7" s="407">
        <f t="shared" si="0"/>
        <v>36.5</v>
      </c>
      <c r="F7" s="406"/>
    </row>
    <row r="8" spans="1:6" s="303" customFormat="1" ht="20.100000000000001" customHeight="1">
      <c r="A8" s="370" t="s">
        <v>102</v>
      </c>
      <c r="B8" s="260"/>
      <c r="C8" s="260"/>
      <c r="D8" s="407"/>
      <c r="F8" s="406"/>
    </row>
    <row r="9" spans="1:6" s="303" customFormat="1" ht="20.100000000000001" customHeight="1">
      <c r="A9" s="370" t="s">
        <v>103</v>
      </c>
      <c r="B9" s="260">
        <v>799</v>
      </c>
      <c r="C9" s="260">
        <v>1100</v>
      </c>
      <c r="D9" s="407">
        <f t="shared" si="0"/>
        <v>37.700000000000003</v>
      </c>
      <c r="F9" s="406"/>
    </row>
    <row r="10" spans="1:6" s="303" customFormat="1" ht="20.100000000000001" customHeight="1">
      <c r="A10" s="370" t="s">
        <v>104</v>
      </c>
      <c r="B10" s="260">
        <v>1497</v>
      </c>
      <c r="C10" s="260">
        <v>2090</v>
      </c>
      <c r="D10" s="407">
        <f t="shared" si="0"/>
        <v>39.6</v>
      </c>
      <c r="F10" s="406"/>
    </row>
    <row r="11" spans="1:6" s="303" customFormat="1" ht="20.100000000000001" customHeight="1">
      <c r="A11" s="370" t="s">
        <v>105</v>
      </c>
      <c r="B11" s="260">
        <v>1371</v>
      </c>
      <c r="C11" s="260">
        <v>1730</v>
      </c>
      <c r="D11" s="407">
        <f t="shared" si="0"/>
        <v>26.2</v>
      </c>
      <c r="F11" s="406"/>
    </row>
    <row r="12" spans="1:6" s="303" customFormat="1" ht="20.100000000000001" customHeight="1">
      <c r="A12" s="370" t="s">
        <v>106</v>
      </c>
      <c r="B12" s="260">
        <v>1611</v>
      </c>
      <c r="C12" s="260">
        <v>1730</v>
      </c>
      <c r="D12" s="407">
        <f t="shared" si="0"/>
        <v>7.4</v>
      </c>
      <c r="F12" s="406"/>
    </row>
    <row r="13" spans="1:6" s="303" customFormat="1" ht="20.100000000000001" customHeight="1">
      <c r="A13" s="370" t="s">
        <v>107</v>
      </c>
      <c r="B13" s="260">
        <v>-530</v>
      </c>
      <c r="C13" s="260">
        <v>1660</v>
      </c>
      <c r="D13" s="407"/>
      <c r="F13" s="406"/>
    </row>
    <row r="14" spans="1:6" s="303" customFormat="1" ht="20.100000000000001" customHeight="1">
      <c r="A14" s="370" t="s">
        <v>108</v>
      </c>
      <c r="B14" s="260">
        <v>1535</v>
      </c>
      <c r="C14" s="260">
        <v>1740</v>
      </c>
      <c r="D14" s="407">
        <f t="shared" si="0"/>
        <v>13.4</v>
      </c>
      <c r="F14" s="406"/>
    </row>
    <row r="15" spans="1:6" s="303" customFormat="1" ht="20.100000000000001" customHeight="1">
      <c r="A15" s="370" t="s">
        <v>109</v>
      </c>
      <c r="B15" s="260">
        <v>12619</v>
      </c>
      <c r="C15" s="260">
        <v>8870</v>
      </c>
      <c r="D15" s="407">
        <f t="shared" si="0"/>
        <v>-29.7</v>
      </c>
      <c r="F15" s="406"/>
    </row>
    <row r="16" spans="1:6" s="303" customFormat="1" ht="20.100000000000001" customHeight="1">
      <c r="A16" s="370" t="s">
        <v>110</v>
      </c>
      <c r="B16" s="260">
        <v>1327</v>
      </c>
      <c r="C16" s="260">
        <v>1450</v>
      </c>
      <c r="D16" s="407">
        <f t="shared" si="0"/>
        <v>9.3000000000000007</v>
      </c>
      <c r="F16" s="406"/>
    </row>
    <row r="17" spans="1:6" s="303" customFormat="1" ht="20.100000000000001" customHeight="1">
      <c r="A17" s="370" t="s">
        <v>111</v>
      </c>
      <c r="B17" s="260">
        <v>718</v>
      </c>
      <c r="C17" s="260">
        <v>1050</v>
      </c>
      <c r="D17" s="407">
        <f t="shared" si="0"/>
        <v>46.2</v>
      </c>
      <c r="F17" s="406"/>
    </row>
    <row r="18" spans="1:6" s="303" customFormat="1" ht="20.100000000000001" customHeight="1">
      <c r="A18" s="370" t="s">
        <v>112</v>
      </c>
      <c r="B18" s="260">
        <v>5639</v>
      </c>
      <c r="C18" s="260">
        <v>5500</v>
      </c>
      <c r="D18" s="407">
        <f t="shared" si="0"/>
        <v>-2.5</v>
      </c>
      <c r="F18" s="406"/>
    </row>
    <row r="19" spans="1:6" s="303" customFormat="1" ht="20.100000000000001" customHeight="1">
      <c r="A19" s="370" t="s">
        <v>113</v>
      </c>
      <c r="B19" s="260"/>
      <c r="C19" s="260"/>
      <c r="D19" s="407"/>
      <c r="F19" s="406"/>
    </row>
    <row r="20" spans="1:6" s="303" customFormat="1" ht="20.100000000000001" customHeight="1">
      <c r="A20" s="370" t="s">
        <v>114</v>
      </c>
      <c r="B20" s="260">
        <v>249</v>
      </c>
      <c r="C20" s="260">
        <v>300</v>
      </c>
      <c r="D20" s="407">
        <f t="shared" si="0"/>
        <v>20.5</v>
      </c>
      <c r="F20" s="406"/>
    </row>
    <row r="21" spans="1:6" s="303" customFormat="1" ht="20.100000000000001" customHeight="1">
      <c r="A21" s="370" t="s">
        <v>115</v>
      </c>
      <c r="B21" s="260">
        <v>56</v>
      </c>
      <c r="C21" s="260"/>
      <c r="D21" s="407">
        <f t="shared" si="0"/>
        <v>-100</v>
      </c>
      <c r="F21" s="406"/>
    </row>
    <row r="22" spans="1:6" s="303" customFormat="1" ht="20.100000000000001" customHeight="1">
      <c r="A22" s="367" t="s">
        <v>116</v>
      </c>
      <c r="B22" s="368">
        <f>SUM(B23:B29)</f>
        <v>60546</v>
      </c>
      <c r="C22" s="368">
        <f>SUM(C23:C29)</f>
        <v>60600</v>
      </c>
      <c r="D22" s="405">
        <f t="shared" si="0"/>
        <v>0.1</v>
      </c>
      <c r="F22" s="406"/>
    </row>
    <row r="23" spans="1:6" s="303" customFormat="1" ht="20.100000000000001" customHeight="1">
      <c r="A23" s="370" t="s">
        <v>117</v>
      </c>
      <c r="B23" s="260">
        <v>2653</v>
      </c>
      <c r="C23" s="372">
        <v>2840</v>
      </c>
      <c r="D23" s="395">
        <f t="shared" si="0"/>
        <v>7.1</v>
      </c>
      <c r="F23" s="406"/>
    </row>
    <row r="24" spans="1:6" s="303" customFormat="1" ht="20.100000000000001" customHeight="1">
      <c r="A24" s="370" t="s">
        <v>118</v>
      </c>
      <c r="B24" s="260">
        <v>5328</v>
      </c>
      <c r="C24" s="372">
        <v>5565</v>
      </c>
      <c r="D24" s="395">
        <f t="shared" si="0"/>
        <v>4.5</v>
      </c>
      <c r="F24" s="406"/>
    </row>
    <row r="25" spans="1:6" s="303" customFormat="1" ht="20.100000000000001" customHeight="1">
      <c r="A25" s="370" t="s">
        <v>119</v>
      </c>
      <c r="B25" s="260">
        <v>5802</v>
      </c>
      <c r="C25" s="372">
        <v>5395</v>
      </c>
      <c r="D25" s="395">
        <f t="shared" si="0"/>
        <v>-7</v>
      </c>
      <c r="F25" s="406"/>
    </row>
    <row r="26" spans="1:6" s="303" customFormat="1" ht="20.100000000000001" customHeight="1">
      <c r="A26" s="374" t="s">
        <v>120</v>
      </c>
      <c r="B26" s="260">
        <v>37153</v>
      </c>
      <c r="C26" s="372">
        <v>41000</v>
      </c>
      <c r="D26" s="395">
        <f t="shared" si="0"/>
        <v>10.4</v>
      </c>
      <c r="F26" s="406"/>
    </row>
    <row r="27" spans="1:6" s="303" customFormat="1" ht="20.100000000000001" customHeight="1">
      <c r="A27" s="370" t="s">
        <v>121</v>
      </c>
      <c r="B27" s="260">
        <v>1948</v>
      </c>
      <c r="C27" s="372">
        <v>2210</v>
      </c>
      <c r="D27" s="395">
        <f t="shared" si="0"/>
        <v>13.5</v>
      </c>
      <c r="F27" s="406"/>
    </row>
    <row r="28" spans="1:6" s="303" customFormat="1" ht="20.100000000000001" customHeight="1">
      <c r="A28" s="370" t="s">
        <v>122</v>
      </c>
      <c r="B28" s="260">
        <v>766</v>
      </c>
      <c r="C28" s="372">
        <v>600</v>
      </c>
      <c r="D28" s="395">
        <f t="shared" si="0"/>
        <v>-21.7</v>
      </c>
      <c r="F28" s="406"/>
    </row>
    <row r="29" spans="1:6" s="303" customFormat="1" ht="19.7" customHeight="1">
      <c r="A29" s="370" t="s">
        <v>123</v>
      </c>
      <c r="B29" s="260">
        <v>6896</v>
      </c>
      <c r="C29" s="260">
        <v>2990</v>
      </c>
      <c r="D29" s="407">
        <f t="shared" si="0"/>
        <v>-56.6</v>
      </c>
      <c r="F29" s="406"/>
    </row>
    <row r="30" spans="1:6" s="303" customFormat="1" ht="19.7" customHeight="1">
      <c r="A30" s="370" t="s">
        <v>124</v>
      </c>
      <c r="B30" s="260"/>
      <c r="C30" s="260"/>
      <c r="D30" s="405"/>
      <c r="F30" s="406"/>
    </row>
    <row r="31" spans="1:6" s="303" customFormat="1" ht="19.7" customHeight="1">
      <c r="A31" s="375" t="s">
        <v>125</v>
      </c>
      <c r="B31" s="368">
        <f>B22+B5</f>
        <v>100091</v>
      </c>
      <c r="C31" s="368">
        <f>C22+C5</f>
        <v>105100</v>
      </c>
      <c r="D31" s="405">
        <f>ROUND((C31/B31-1)*100,2)</f>
        <v>5</v>
      </c>
      <c r="F31" s="406"/>
    </row>
    <row r="32" spans="1:6" ht="19.7" customHeight="1"/>
    <row r="33" spans="3:4" ht="19.7" customHeight="1"/>
    <row r="34" spans="3:4" ht="19.7" customHeight="1">
      <c r="C34" s="408"/>
      <c r="D34" s="409"/>
    </row>
    <row r="35" spans="3:4" ht="19.7" customHeight="1"/>
    <row r="36" spans="3:4" ht="19.7" customHeight="1">
      <c r="C36" s="410"/>
    </row>
  </sheetData>
  <mergeCells count="1">
    <mergeCell ref="A2:D2"/>
  </mergeCells>
  <phoneticPr fontId="61" type="noConversion"/>
  <printOptions horizontalCentered="1"/>
  <pageMargins left="0.82638888888888895" right="0.70833333333333304" top="0.98402777777777795" bottom="0.78680555555555598" header="0.51180555555555596" footer="0.70833333333333304"/>
  <pageSetup paperSize="9" scale="95" orientation="portrait" useFirstPageNumber="1"/>
  <headerFooter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38"/>
  <sheetViews>
    <sheetView showZeros="0" topLeftCell="B1" workbookViewId="0">
      <selection activeCell="B2" sqref="B2:G2"/>
    </sheetView>
  </sheetViews>
  <sheetFormatPr defaultColWidth="8.75" defaultRowHeight="14.25"/>
  <cols>
    <col min="1" max="1" width="9.75" hidden="1" customWidth="1"/>
    <col min="2" max="2" width="33.5" style="329" customWidth="1"/>
    <col min="3" max="5" width="10" style="385" customWidth="1"/>
    <col min="6" max="7" width="10" customWidth="1"/>
  </cols>
  <sheetData>
    <row r="1" spans="1:7" ht="27" customHeight="1">
      <c r="A1" s="332"/>
      <c r="B1" s="333" t="s">
        <v>1425</v>
      </c>
      <c r="C1" s="386"/>
      <c r="D1" s="386"/>
      <c r="E1" s="387"/>
    </row>
    <row r="2" spans="1:7" ht="29.25" customHeight="1">
      <c r="A2" s="336"/>
      <c r="B2" s="499" t="s">
        <v>1892</v>
      </c>
      <c r="C2" s="499"/>
      <c r="D2" s="499"/>
      <c r="E2" s="499"/>
      <c r="F2" s="499"/>
      <c r="G2" s="499"/>
    </row>
    <row r="3" spans="1:7" ht="19.899999999999999" customHeight="1">
      <c r="B3" s="337"/>
      <c r="C3" s="388"/>
      <c r="D3" s="389"/>
      <c r="G3" s="388"/>
    </row>
    <row r="4" spans="1:7" ht="20.100000000000001" customHeight="1">
      <c r="A4" s="390"/>
      <c r="B4" s="509" t="s">
        <v>93</v>
      </c>
      <c r="C4" s="511" t="s">
        <v>1426</v>
      </c>
      <c r="D4" s="508" t="s">
        <v>1427</v>
      </c>
      <c r="E4" s="508"/>
      <c r="F4" s="508"/>
      <c r="G4" s="508"/>
    </row>
    <row r="5" spans="1:7" ht="45" customHeight="1">
      <c r="A5" s="390"/>
      <c r="B5" s="510"/>
      <c r="C5" s="512"/>
      <c r="D5" s="392" t="s">
        <v>1428</v>
      </c>
      <c r="E5" s="393" t="s">
        <v>1429</v>
      </c>
      <c r="F5" s="393" t="s">
        <v>1430</v>
      </c>
      <c r="G5" s="393" t="s">
        <v>1424</v>
      </c>
    </row>
    <row r="6" spans="1:7" ht="20.100000000000001" customHeight="1">
      <c r="A6" s="343">
        <v>201</v>
      </c>
      <c r="B6" s="345" t="s">
        <v>128</v>
      </c>
      <c r="C6" s="394">
        <v>49557</v>
      </c>
      <c r="D6" s="215">
        <f t="shared" ref="D6:D30" si="0">SUM(E6:F6)</f>
        <v>49590</v>
      </c>
      <c r="E6" s="215">
        <v>49590</v>
      </c>
      <c r="F6" s="394"/>
      <c r="G6" s="395">
        <f t="shared" ref="G6" si="1">(D6-C6)/C6*100</f>
        <v>0.1</v>
      </c>
    </row>
    <row r="7" spans="1:7" ht="20.100000000000001" customHeight="1">
      <c r="A7" s="348">
        <v>202</v>
      </c>
      <c r="B7" s="345" t="s">
        <v>129</v>
      </c>
      <c r="C7" s="396"/>
      <c r="D7" s="215"/>
      <c r="E7" s="215"/>
      <c r="F7" s="394"/>
      <c r="G7" s="395"/>
    </row>
    <row r="8" spans="1:7" s="326" customFormat="1" ht="20.100000000000001" customHeight="1">
      <c r="A8" s="348">
        <v>203</v>
      </c>
      <c r="B8" s="345" t="s">
        <v>130</v>
      </c>
      <c r="C8" s="219">
        <v>81</v>
      </c>
      <c r="D8" s="215">
        <f t="shared" si="0"/>
        <v>83</v>
      </c>
      <c r="E8" s="215">
        <v>83</v>
      </c>
      <c r="F8" s="394"/>
      <c r="G8" s="395">
        <f>(D8-C8)/C8*100</f>
        <v>2.5</v>
      </c>
    </row>
    <row r="9" spans="1:7" ht="20.100000000000001" customHeight="1">
      <c r="A9" s="348">
        <v>204</v>
      </c>
      <c r="B9" s="345" t="s">
        <v>131</v>
      </c>
      <c r="C9" s="219">
        <v>12671</v>
      </c>
      <c r="D9" s="215">
        <f t="shared" si="0"/>
        <v>13224</v>
      </c>
      <c r="E9" s="215">
        <v>13224</v>
      </c>
      <c r="F9" s="394"/>
      <c r="G9" s="395">
        <f t="shared" ref="G9:G32" si="2">(D9-C9)/C9*100</f>
        <v>4.4000000000000004</v>
      </c>
    </row>
    <row r="10" spans="1:7" ht="20.100000000000001" customHeight="1">
      <c r="A10" s="348">
        <v>205</v>
      </c>
      <c r="B10" s="345" t="s">
        <v>132</v>
      </c>
      <c r="C10" s="219">
        <v>94931</v>
      </c>
      <c r="D10" s="215">
        <f t="shared" si="0"/>
        <v>97523</v>
      </c>
      <c r="E10" s="215">
        <v>97523</v>
      </c>
      <c r="F10" s="394"/>
      <c r="G10" s="395">
        <f t="shared" si="2"/>
        <v>2.7</v>
      </c>
    </row>
    <row r="11" spans="1:7" ht="20.100000000000001" customHeight="1">
      <c r="A11" s="348">
        <v>206</v>
      </c>
      <c r="B11" s="345" t="s">
        <v>133</v>
      </c>
      <c r="C11" s="396">
        <v>645</v>
      </c>
      <c r="D11" s="215">
        <f t="shared" si="0"/>
        <v>688</v>
      </c>
      <c r="E11" s="215">
        <v>688</v>
      </c>
      <c r="F11" s="394"/>
      <c r="G11" s="395">
        <f t="shared" si="2"/>
        <v>6.7</v>
      </c>
    </row>
    <row r="12" spans="1:7" ht="20.100000000000001" customHeight="1">
      <c r="A12" s="348">
        <v>207</v>
      </c>
      <c r="B12" s="345" t="s">
        <v>134</v>
      </c>
      <c r="C12" s="394">
        <v>3900</v>
      </c>
      <c r="D12" s="215">
        <f t="shared" si="0"/>
        <v>3950</v>
      </c>
      <c r="E12" s="215">
        <v>3950</v>
      </c>
      <c r="F12" s="394"/>
      <c r="G12" s="395">
        <f t="shared" si="2"/>
        <v>1.3</v>
      </c>
    </row>
    <row r="13" spans="1:7" ht="20.100000000000001" customHeight="1">
      <c r="A13" s="348">
        <v>208</v>
      </c>
      <c r="B13" s="345" t="s">
        <v>135</v>
      </c>
      <c r="C13" s="219">
        <v>64509</v>
      </c>
      <c r="D13" s="215">
        <f t="shared" si="0"/>
        <v>71579</v>
      </c>
      <c r="E13" s="215">
        <v>71579</v>
      </c>
      <c r="F13" s="394"/>
      <c r="G13" s="395">
        <f t="shared" si="2"/>
        <v>11</v>
      </c>
    </row>
    <row r="14" spans="1:7" ht="20.100000000000001" customHeight="1">
      <c r="A14" s="348">
        <v>210</v>
      </c>
      <c r="B14" s="345" t="s">
        <v>136</v>
      </c>
      <c r="C14" s="394">
        <v>31952</v>
      </c>
      <c r="D14" s="215">
        <f t="shared" si="0"/>
        <v>37364</v>
      </c>
      <c r="E14" s="215">
        <v>37364</v>
      </c>
      <c r="F14" s="394"/>
      <c r="G14" s="395">
        <f t="shared" si="2"/>
        <v>16.899999999999999</v>
      </c>
    </row>
    <row r="15" spans="1:7" ht="20.100000000000001" customHeight="1">
      <c r="A15" s="354">
        <v>211</v>
      </c>
      <c r="B15" s="345" t="s">
        <v>137</v>
      </c>
      <c r="C15" s="394">
        <v>5680</v>
      </c>
      <c r="D15" s="215">
        <f t="shared" si="0"/>
        <v>5689</v>
      </c>
      <c r="E15" s="215">
        <v>5689</v>
      </c>
      <c r="F15" s="394"/>
      <c r="G15" s="395">
        <f t="shared" si="2"/>
        <v>0.2</v>
      </c>
    </row>
    <row r="16" spans="1:7" ht="20.100000000000001" customHeight="1">
      <c r="A16" s="354">
        <v>212</v>
      </c>
      <c r="B16" s="345" t="s">
        <v>138</v>
      </c>
      <c r="C16" s="394">
        <v>8893</v>
      </c>
      <c r="D16" s="215">
        <f t="shared" si="0"/>
        <v>11844</v>
      </c>
      <c r="E16" s="215">
        <v>11844</v>
      </c>
      <c r="F16" s="394"/>
      <c r="G16" s="395">
        <f t="shared" si="2"/>
        <v>33.200000000000003</v>
      </c>
    </row>
    <row r="17" spans="1:7" ht="20.100000000000001" customHeight="1">
      <c r="A17" s="354">
        <v>213</v>
      </c>
      <c r="B17" s="345" t="s">
        <v>139</v>
      </c>
      <c r="C17" s="394">
        <v>86590</v>
      </c>
      <c r="D17" s="215">
        <f t="shared" si="0"/>
        <v>91004</v>
      </c>
      <c r="E17" s="215">
        <v>90095</v>
      </c>
      <c r="F17" s="394">
        <v>909</v>
      </c>
      <c r="G17" s="395">
        <f t="shared" si="2"/>
        <v>5.0999999999999996</v>
      </c>
    </row>
    <row r="18" spans="1:7" ht="20.100000000000001" customHeight="1">
      <c r="A18" s="354">
        <v>214</v>
      </c>
      <c r="B18" s="345" t="s">
        <v>140</v>
      </c>
      <c r="C18" s="394">
        <v>9184</v>
      </c>
      <c r="D18" s="215">
        <f t="shared" si="0"/>
        <v>9587</v>
      </c>
      <c r="E18" s="215">
        <v>9587</v>
      </c>
      <c r="F18" s="394"/>
      <c r="G18" s="395">
        <f t="shared" si="2"/>
        <v>4.4000000000000004</v>
      </c>
    </row>
    <row r="19" spans="1:7" ht="20.100000000000001" customHeight="1">
      <c r="A19" s="354">
        <v>215</v>
      </c>
      <c r="B19" s="345" t="s">
        <v>141</v>
      </c>
      <c r="C19" s="219">
        <v>1093</v>
      </c>
      <c r="D19" s="215">
        <f t="shared" si="0"/>
        <v>1584</v>
      </c>
      <c r="E19" s="215">
        <v>1584</v>
      </c>
      <c r="F19" s="394"/>
      <c r="G19" s="395">
        <f t="shared" si="2"/>
        <v>44.9</v>
      </c>
    </row>
    <row r="20" spans="1:7" ht="20.100000000000001" customHeight="1">
      <c r="A20" s="354">
        <v>216</v>
      </c>
      <c r="B20" s="345" t="s">
        <v>142</v>
      </c>
      <c r="C20" s="219">
        <v>920</v>
      </c>
      <c r="D20" s="215">
        <f t="shared" si="0"/>
        <v>942</v>
      </c>
      <c r="E20" s="215">
        <v>942</v>
      </c>
      <c r="F20" s="394"/>
      <c r="G20" s="395">
        <f t="shared" si="2"/>
        <v>2.4</v>
      </c>
    </row>
    <row r="21" spans="1:7" ht="20.100000000000001" customHeight="1">
      <c r="A21" s="354">
        <v>217</v>
      </c>
      <c r="B21" s="345" t="s">
        <v>143</v>
      </c>
      <c r="C21" s="219">
        <v>106</v>
      </c>
      <c r="D21" s="215">
        <f t="shared" si="0"/>
        <v>68</v>
      </c>
      <c r="E21" s="215">
        <v>68</v>
      </c>
      <c r="F21" s="394"/>
      <c r="G21" s="395">
        <f t="shared" si="2"/>
        <v>-35.799999999999997</v>
      </c>
    </row>
    <row r="22" spans="1:7" ht="20.100000000000001" customHeight="1">
      <c r="A22" s="354">
        <v>219</v>
      </c>
      <c r="B22" s="345" t="s">
        <v>144</v>
      </c>
      <c r="C22" s="219"/>
      <c r="D22" s="215"/>
      <c r="E22" s="215"/>
      <c r="F22" s="394"/>
      <c r="G22" s="395"/>
    </row>
    <row r="23" spans="1:7" ht="20.100000000000001" customHeight="1">
      <c r="A23" s="354">
        <v>220</v>
      </c>
      <c r="B23" s="345" t="s">
        <v>145</v>
      </c>
      <c r="C23" s="219">
        <v>1895</v>
      </c>
      <c r="D23" s="215">
        <f t="shared" si="0"/>
        <v>3035</v>
      </c>
      <c r="E23" s="215">
        <v>3035</v>
      </c>
      <c r="F23" s="394"/>
      <c r="G23" s="395">
        <f t="shared" si="2"/>
        <v>60.2</v>
      </c>
    </row>
    <row r="24" spans="1:7" ht="20.100000000000001" customHeight="1">
      <c r="A24" s="354">
        <v>221</v>
      </c>
      <c r="B24" s="345" t="s">
        <v>146</v>
      </c>
      <c r="C24" s="394">
        <v>17383</v>
      </c>
      <c r="D24" s="215">
        <f t="shared" si="0"/>
        <v>18898</v>
      </c>
      <c r="E24" s="215">
        <v>18898</v>
      </c>
      <c r="F24" s="394"/>
      <c r="G24" s="395">
        <f t="shared" si="2"/>
        <v>8.6999999999999993</v>
      </c>
    </row>
    <row r="25" spans="1:7" ht="20.100000000000001" customHeight="1">
      <c r="A25" s="354">
        <v>222</v>
      </c>
      <c r="B25" s="345" t="s">
        <v>147</v>
      </c>
      <c r="C25" s="219">
        <v>3885</v>
      </c>
      <c r="D25" s="215">
        <f t="shared" si="0"/>
        <v>3598</v>
      </c>
      <c r="E25" s="215">
        <v>3598</v>
      </c>
      <c r="F25" s="394"/>
      <c r="G25" s="395">
        <f t="shared" si="2"/>
        <v>-7.4</v>
      </c>
    </row>
    <row r="26" spans="1:7" ht="20.100000000000001" customHeight="1">
      <c r="A26" s="354">
        <v>224</v>
      </c>
      <c r="B26" s="345" t="s">
        <v>148</v>
      </c>
      <c r="C26" s="219">
        <v>7254</v>
      </c>
      <c r="D26" s="215">
        <f t="shared" si="0"/>
        <v>5003</v>
      </c>
      <c r="E26" s="215">
        <v>5003</v>
      </c>
      <c r="F26" s="394"/>
      <c r="G26" s="395">
        <f t="shared" si="2"/>
        <v>-31</v>
      </c>
    </row>
    <row r="27" spans="1:7" s="20" customFormat="1" ht="20.100000000000001" customHeight="1">
      <c r="A27" s="354">
        <v>227</v>
      </c>
      <c r="B27" s="345" t="s">
        <v>149</v>
      </c>
      <c r="C27" s="394">
        <v>4500</v>
      </c>
      <c r="D27" s="215">
        <f t="shared" si="0"/>
        <v>4600</v>
      </c>
      <c r="E27" s="215">
        <v>4600</v>
      </c>
      <c r="F27" s="394"/>
      <c r="G27" s="395">
        <f t="shared" si="2"/>
        <v>2.2000000000000002</v>
      </c>
    </row>
    <row r="28" spans="1:7" s="328" customFormat="1" ht="20.100000000000001" customHeight="1">
      <c r="A28" s="354">
        <v>229</v>
      </c>
      <c r="B28" s="345" t="s">
        <v>150</v>
      </c>
      <c r="C28" s="397">
        <v>31</v>
      </c>
      <c r="D28" s="280">
        <f t="shared" si="0"/>
        <v>0</v>
      </c>
      <c r="E28" s="215"/>
      <c r="F28" s="394"/>
      <c r="G28" s="395">
        <f t="shared" si="2"/>
        <v>-100</v>
      </c>
    </row>
    <row r="29" spans="1:7" ht="19.7" customHeight="1">
      <c r="A29" s="354">
        <v>232</v>
      </c>
      <c r="B29" s="345" t="s">
        <v>151</v>
      </c>
      <c r="C29" s="394">
        <v>22147</v>
      </c>
      <c r="D29" s="215">
        <f t="shared" si="0"/>
        <v>22353</v>
      </c>
      <c r="E29" s="215">
        <v>22353</v>
      </c>
      <c r="F29" s="394"/>
      <c r="G29" s="395">
        <f t="shared" si="2"/>
        <v>0.9</v>
      </c>
    </row>
    <row r="30" spans="1:7" ht="19.7" customHeight="1">
      <c r="A30" s="354">
        <v>233</v>
      </c>
      <c r="B30" s="345" t="s">
        <v>152</v>
      </c>
      <c r="C30" s="219">
        <v>120</v>
      </c>
      <c r="D30" s="215">
        <f t="shared" si="0"/>
        <v>64</v>
      </c>
      <c r="E30" s="215">
        <v>64</v>
      </c>
      <c r="F30" s="394"/>
      <c r="G30" s="395">
        <f t="shared" si="2"/>
        <v>-46.7</v>
      </c>
    </row>
    <row r="31" spans="1:7" ht="19.7" customHeight="1">
      <c r="A31" s="354"/>
      <c r="B31" s="398"/>
      <c r="C31" s="399"/>
      <c r="D31" s="400"/>
      <c r="E31" s="400"/>
      <c r="F31" s="401"/>
      <c r="G31" s="395"/>
    </row>
    <row r="32" spans="1:7" ht="19.7" customHeight="1">
      <c r="A32" s="402"/>
      <c r="B32" s="340" t="s">
        <v>153</v>
      </c>
      <c r="C32" s="212">
        <v>427927</v>
      </c>
      <c r="D32" s="212">
        <f t="shared" ref="D32:F32" si="3">SUM(D6:D30)</f>
        <v>452270</v>
      </c>
      <c r="E32" s="212">
        <f t="shared" si="3"/>
        <v>451361</v>
      </c>
      <c r="F32" s="212">
        <f t="shared" si="3"/>
        <v>909</v>
      </c>
      <c r="G32" s="403">
        <f t="shared" si="2"/>
        <v>5.7</v>
      </c>
    </row>
    <row r="33" spans="4:5" ht="19.7" customHeight="1"/>
    <row r="36" spans="4:5">
      <c r="D36" s="404"/>
    </row>
    <row r="38" spans="4:5">
      <c r="E38" s="404"/>
    </row>
  </sheetData>
  <mergeCells count="4">
    <mergeCell ref="B2:G2"/>
    <mergeCell ref="D4:G4"/>
    <mergeCell ref="B4:B5"/>
    <mergeCell ref="C4:C5"/>
  </mergeCells>
  <phoneticPr fontId="61" type="noConversion"/>
  <printOptions horizontalCentered="1"/>
  <pageMargins left="0.82638888888888895" right="0.70833333333333304" top="0.98402777777777795" bottom="0.78680555555555598" header="0.51180555555555596" footer="0.70833333333333304"/>
  <pageSetup paperSize="9" scale="95" orientation="portrait" useFirstPageNumber="1"/>
  <headerFooter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EH29"/>
  <sheetViews>
    <sheetView showZeros="0" topLeftCell="A13" workbookViewId="0">
      <selection activeCell="A2" sqref="A2:D2"/>
    </sheetView>
  </sheetViews>
  <sheetFormatPr defaultColWidth="9" defaultRowHeight="14.25"/>
  <cols>
    <col min="1" max="1" width="33.375" style="301" customWidth="1"/>
    <col min="2" max="2" width="11" style="302" customWidth="1"/>
    <col min="3" max="3" width="32.75" style="301" customWidth="1"/>
    <col min="4" max="4" width="11" style="302" customWidth="1"/>
    <col min="5" max="16384" width="9" style="303"/>
  </cols>
  <sheetData>
    <row r="1" spans="1:138" customFormat="1" ht="27" customHeight="1">
      <c r="A1" s="269" t="s">
        <v>1431</v>
      </c>
      <c r="B1" s="304"/>
      <c r="C1" s="305"/>
      <c r="D1" s="304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303"/>
      <c r="DH1" s="303"/>
      <c r="DI1" s="303"/>
      <c r="DJ1" s="303"/>
      <c r="DK1" s="303"/>
      <c r="DL1" s="303"/>
      <c r="DM1" s="303"/>
      <c r="DN1" s="303"/>
      <c r="DO1" s="303"/>
      <c r="DP1" s="303"/>
      <c r="DQ1" s="303"/>
      <c r="DR1" s="303"/>
      <c r="DS1" s="303"/>
      <c r="DT1" s="303"/>
      <c r="DU1" s="303"/>
      <c r="DV1" s="303"/>
      <c r="DW1" s="303"/>
      <c r="DX1" s="303"/>
      <c r="DY1" s="303"/>
      <c r="DZ1" s="303"/>
      <c r="EA1" s="303"/>
      <c r="EB1" s="303"/>
      <c r="EC1" s="303"/>
      <c r="ED1" s="303"/>
      <c r="EE1" s="303"/>
      <c r="EF1" s="303"/>
      <c r="EG1" s="303"/>
      <c r="EH1" s="303"/>
    </row>
    <row r="2" spans="1:138" customFormat="1" ht="27" customHeight="1">
      <c r="A2" s="500" t="s">
        <v>1893</v>
      </c>
      <c r="B2" s="501"/>
      <c r="C2" s="502"/>
      <c r="D2" s="501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303"/>
      <c r="DH2" s="303"/>
      <c r="DI2" s="303"/>
      <c r="DJ2" s="303"/>
      <c r="DK2" s="303"/>
      <c r="DL2" s="303"/>
      <c r="DM2" s="303"/>
      <c r="DN2" s="303"/>
      <c r="DO2" s="303"/>
      <c r="DP2" s="303"/>
      <c r="DQ2" s="303"/>
      <c r="DR2" s="303"/>
      <c r="DS2" s="303"/>
      <c r="DT2" s="303"/>
      <c r="DU2" s="303"/>
      <c r="DV2" s="303"/>
      <c r="DW2" s="303"/>
      <c r="DX2" s="303"/>
      <c r="DY2" s="303"/>
      <c r="DZ2" s="303"/>
      <c r="EA2" s="303"/>
      <c r="EB2" s="303"/>
      <c r="EC2" s="303"/>
      <c r="ED2" s="303"/>
      <c r="EE2" s="303"/>
      <c r="EF2" s="303"/>
      <c r="EG2" s="303"/>
      <c r="EH2" s="303"/>
    </row>
    <row r="3" spans="1:138" customFormat="1" ht="24" customHeight="1">
      <c r="A3" s="306"/>
      <c r="B3" s="307"/>
      <c r="C3" s="498" t="s">
        <v>156</v>
      </c>
      <c r="D3" s="498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303"/>
      <c r="AM3" s="303"/>
      <c r="AN3" s="303"/>
      <c r="AO3" s="303"/>
      <c r="AP3" s="303"/>
      <c r="AQ3" s="303"/>
      <c r="AR3" s="303"/>
      <c r="AS3" s="303"/>
      <c r="AT3" s="303"/>
      <c r="AU3" s="303"/>
      <c r="AV3" s="303"/>
      <c r="AW3" s="303"/>
      <c r="AX3" s="303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303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303"/>
      <c r="DH3" s="303"/>
      <c r="DI3" s="303"/>
      <c r="DJ3" s="303"/>
      <c r="DK3" s="303"/>
      <c r="DL3" s="303"/>
      <c r="DM3" s="303"/>
      <c r="DN3" s="303"/>
      <c r="DO3" s="303"/>
      <c r="DP3" s="303"/>
      <c r="DQ3" s="303"/>
      <c r="DR3" s="303"/>
      <c r="DS3" s="303"/>
      <c r="DT3" s="303"/>
      <c r="DU3" s="303"/>
      <c r="DV3" s="303"/>
      <c r="DW3" s="303"/>
      <c r="DX3" s="303"/>
      <c r="DY3" s="303"/>
      <c r="DZ3" s="303"/>
      <c r="EA3" s="303"/>
      <c r="EB3" s="303"/>
      <c r="EC3" s="303"/>
      <c r="ED3" s="303"/>
      <c r="EE3" s="303"/>
      <c r="EF3" s="303"/>
      <c r="EG3" s="303"/>
      <c r="EH3" s="303"/>
    </row>
    <row r="4" spans="1:138" customFormat="1" ht="20.100000000000001" customHeight="1">
      <c r="A4" s="308" t="s">
        <v>157</v>
      </c>
      <c r="B4" s="309" t="s">
        <v>1405</v>
      </c>
      <c r="C4" s="308" t="s">
        <v>158</v>
      </c>
      <c r="D4" s="309" t="s">
        <v>1405</v>
      </c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  <c r="BS4" s="303"/>
      <c r="BT4" s="303"/>
      <c r="BU4" s="303"/>
      <c r="BV4" s="303"/>
      <c r="BW4" s="303"/>
      <c r="BX4" s="303"/>
      <c r="BY4" s="303"/>
      <c r="BZ4" s="303"/>
      <c r="CA4" s="303"/>
      <c r="CB4" s="303"/>
      <c r="CC4" s="303"/>
      <c r="CD4" s="303"/>
      <c r="CE4" s="303"/>
      <c r="CF4" s="303"/>
      <c r="CG4" s="303"/>
      <c r="CH4" s="303"/>
      <c r="CI4" s="303"/>
      <c r="CJ4" s="303"/>
      <c r="CK4" s="303"/>
      <c r="CL4" s="303"/>
      <c r="CM4" s="303"/>
      <c r="CN4" s="303"/>
      <c r="CO4" s="303"/>
      <c r="CP4" s="303"/>
      <c r="CQ4" s="303"/>
      <c r="CR4" s="303"/>
      <c r="CS4" s="303"/>
      <c r="CT4" s="303"/>
      <c r="CU4" s="303"/>
      <c r="CV4" s="303"/>
      <c r="CW4" s="303"/>
      <c r="CX4" s="303"/>
      <c r="CY4" s="303"/>
      <c r="CZ4" s="303"/>
      <c r="DA4" s="303"/>
      <c r="DB4" s="303"/>
      <c r="DC4" s="303"/>
      <c r="DD4" s="303"/>
      <c r="DE4" s="303"/>
      <c r="DF4" s="303"/>
      <c r="DG4" s="303"/>
      <c r="DH4" s="303"/>
      <c r="DI4" s="303"/>
      <c r="DJ4" s="303"/>
      <c r="DK4" s="303"/>
      <c r="DL4" s="303"/>
      <c r="DM4" s="303"/>
      <c r="DN4" s="303"/>
      <c r="DO4" s="303"/>
      <c r="DP4" s="303"/>
      <c r="DQ4" s="303"/>
      <c r="DR4" s="303"/>
      <c r="DS4" s="303"/>
      <c r="DT4" s="303"/>
      <c r="DU4" s="303"/>
      <c r="DV4" s="303"/>
      <c r="DW4" s="303"/>
      <c r="DX4" s="303"/>
      <c r="DY4" s="303"/>
      <c r="DZ4" s="303"/>
      <c r="EA4" s="303"/>
      <c r="EB4" s="303"/>
      <c r="EC4" s="303"/>
      <c r="ED4" s="303"/>
      <c r="EE4" s="303"/>
      <c r="EF4" s="303"/>
      <c r="EG4" s="303"/>
      <c r="EH4" s="303"/>
    </row>
    <row r="5" spans="1:138" customFormat="1" ht="20.100000000000001" customHeight="1">
      <c r="A5" s="310" t="s">
        <v>159</v>
      </c>
      <c r="B5" s="311">
        <f>'12'!C31</f>
        <v>105100</v>
      </c>
      <c r="C5" s="312" t="s">
        <v>160</v>
      </c>
      <c r="D5" s="311">
        <f>'13'!D32</f>
        <v>452270</v>
      </c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303"/>
      <c r="AQ5" s="303"/>
      <c r="AR5" s="303"/>
      <c r="AS5" s="303"/>
      <c r="AT5" s="303"/>
      <c r="AU5" s="303"/>
      <c r="AV5" s="303"/>
      <c r="AW5" s="303"/>
      <c r="AX5" s="303"/>
      <c r="AY5" s="303"/>
      <c r="AZ5" s="303"/>
      <c r="BA5" s="303"/>
      <c r="BB5" s="303"/>
      <c r="BC5" s="303"/>
      <c r="BD5" s="303"/>
      <c r="BE5" s="303"/>
      <c r="BF5" s="303"/>
      <c r="BG5" s="303"/>
      <c r="BH5" s="303"/>
      <c r="BI5" s="303"/>
      <c r="BJ5" s="303"/>
      <c r="BK5" s="303"/>
      <c r="BL5" s="303"/>
      <c r="BM5" s="303"/>
      <c r="BN5" s="303"/>
      <c r="BO5" s="303"/>
      <c r="BP5" s="303"/>
      <c r="BQ5" s="303"/>
      <c r="BR5" s="303"/>
      <c r="BS5" s="303"/>
      <c r="BT5" s="303"/>
      <c r="BU5" s="303"/>
      <c r="BV5" s="303"/>
      <c r="BW5" s="303"/>
      <c r="BX5" s="303"/>
      <c r="BY5" s="303"/>
      <c r="BZ5" s="303"/>
      <c r="CA5" s="303"/>
      <c r="CB5" s="303"/>
      <c r="CC5" s="303"/>
      <c r="CD5" s="303"/>
      <c r="CE5" s="303"/>
      <c r="CF5" s="303"/>
      <c r="CG5" s="303"/>
      <c r="CH5" s="303"/>
      <c r="CI5" s="303"/>
      <c r="CJ5" s="303"/>
      <c r="CK5" s="303"/>
      <c r="CL5" s="303"/>
      <c r="CM5" s="303"/>
      <c r="CN5" s="303"/>
      <c r="CO5" s="303"/>
      <c r="CP5" s="303"/>
      <c r="CQ5" s="303"/>
      <c r="CR5" s="303"/>
      <c r="CS5" s="303"/>
      <c r="CT5" s="303"/>
      <c r="CU5" s="303"/>
      <c r="CV5" s="303"/>
      <c r="CW5" s="303"/>
      <c r="CX5" s="303"/>
      <c r="CY5" s="303"/>
      <c r="CZ5" s="303"/>
      <c r="DA5" s="303"/>
      <c r="DB5" s="303"/>
      <c r="DC5" s="303"/>
      <c r="DD5" s="303"/>
      <c r="DE5" s="303"/>
      <c r="DF5" s="303"/>
      <c r="DG5" s="303"/>
      <c r="DH5" s="303"/>
      <c r="DI5" s="303"/>
      <c r="DJ5" s="303"/>
      <c r="DK5" s="303"/>
      <c r="DL5" s="303"/>
      <c r="DM5" s="303"/>
      <c r="DN5" s="303"/>
      <c r="DO5" s="303"/>
      <c r="DP5" s="303"/>
      <c r="DQ5" s="303"/>
      <c r="DR5" s="303"/>
      <c r="DS5" s="303"/>
      <c r="DT5" s="303"/>
      <c r="DU5" s="303"/>
      <c r="DV5" s="303"/>
      <c r="DW5" s="303"/>
      <c r="DX5" s="303"/>
      <c r="DY5" s="303"/>
      <c r="DZ5" s="303"/>
      <c r="EA5" s="303"/>
      <c r="EB5" s="303"/>
      <c r="EC5" s="303"/>
      <c r="ED5" s="303"/>
      <c r="EE5" s="303"/>
      <c r="EF5" s="303"/>
      <c r="EG5" s="303"/>
      <c r="EH5" s="303"/>
    </row>
    <row r="6" spans="1:138" s="20" customFormat="1" ht="20.100000000000001" customHeight="1">
      <c r="A6" s="377" t="s">
        <v>161</v>
      </c>
      <c r="B6" s="378">
        <f>B7+B11+B12+B16+B17+B22</f>
        <v>376930</v>
      </c>
      <c r="C6" s="379" t="s">
        <v>162</v>
      </c>
      <c r="D6" s="316">
        <f>D7+D10+D11+D12+D13+D14+D15</f>
        <v>26130</v>
      </c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303"/>
      <c r="AQ6" s="303"/>
      <c r="AR6" s="303"/>
      <c r="AS6" s="303"/>
      <c r="AT6" s="303"/>
      <c r="AU6" s="303"/>
      <c r="AV6" s="303"/>
      <c r="AW6" s="303"/>
      <c r="AX6" s="303"/>
      <c r="AY6" s="303"/>
      <c r="AZ6" s="303"/>
      <c r="BA6" s="303"/>
      <c r="BB6" s="303"/>
      <c r="BC6" s="303"/>
      <c r="BD6" s="303"/>
      <c r="BE6" s="303"/>
      <c r="BF6" s="303"/>
      <c r="BG6" s="303"/>
      <c r="BH6" s="303"/>
      <c r="BI6" s="303"/>
      <c r="BJ6" s="303"/>
      <c r="BK6" s="303"/>
      <c r="BL6" s="303"/>
      <c r="BM6" s="303"/>
      <c r="BN6" s="303"/>
      <c r="BO6" s="303"/>
      <c r="BP6" s="303"/>
      <c r="BQ6" s="303"/>
      <c r="BR6" s="303"/>
      <c r="BS6" s="303"/>
      <c r="BT6" s="303"/>
      <c r="BU6" s="303"/>
      <c r="BV6" s="303"/>
      <c r="BW6" s="303"/>
      <c r="BX6" s="303"/>
      <c r="BY6" s="303"/>
      <c r="BZ6" s="303"/>
      <c r="CA6" s="303"/>
      <c r="CB6" s="303"/>
      <c r="CC6" s="303"/>
      <c r="CD6" s="303"/>
      <c r="CE6" s="303"/>
      <c r="CF6" s="303"/>
      <c r="CG6" s="303"/>
      <c r="CH6" s="303"/>
      <c r="CI6" s="303"/>
      <c r="CJ6" s="303"/>
      <c r="CK6" s="303"/>
      <c r="CL6" s="303"/>
      <c r="CM6" s="303"/>
      <c r="CN6" s="303"/>
      <c r="CO6" s="303"/>
      <c r="CP6" s="303"/>
      <c r="CQ6" s="303"/>
      <c r="CR6" s="303"/>
      <c r="CS6" s="303"/>
      <c r="CT6" s="303"/>
      <c r="CU6" s="303"/>
      <c r="CV6" s="303"/>
      <c r="CW6" s="303"/>
      <c r="CX6" s="303"/>
      <c r="CY6" s="303"/>
      <c r="CZ6" s="303"/>
      <c r="DA6" s="303"/>
      <c r="DB6" s="303"/>
      <c r="DC6" s="303"/>
      <c r="DD6" s="303"/>
      <c r="DE6" s="303"/>
      <c r="DF6" s="303"/>
      <c r="DG6" s="303"/>
      <c r="DH6" s="303"/>
      <c r="DI6" s="303"/>
      <c r="DJ6" s="303"/>
      <c r="DK6" s="303"/>
      <c r="DL6" s="303"/>
      <c r="DM6" s="303"/>
      <c r="DN6" s="303"/>
      <c r="DO6" s="303"/>
      <c r="DP6" s="303"/>
      <c r="DQ6" s="303"/>
      <c r="DR6" s="303"/>
      <c r="DS6" s="303"/>
      <c r="DT6" s="303"/>
      <c r="DU6" s="303"/>
      <c r="DV6" s="303"/>
      <c r="DW6" s="303"/>
      <c r="DX6" s="303"/>
      <c r="DY6" s="303"/>
      <c r="DZ6" s="303"/>
      <c r="EA6" s="303"/>
      <c r="EB6" s="303"/>
      <c r="EC6" s="303"/>
      <c r="ED6" s="303"/>
      <c r="EE6" s="303"/>
      <c r="EF6" s="303"/>
      <c r="EG6" s="303"/>
      <c r="EH6" s="303"/>
    </row>
    <row r="7" spans="1:138" s="20" customFormat="1" ht="20.100000000000001" customHeight="1">
      <c r="A7" s="317" t="s">
        <v>163</v>
      </c>
      <c r="B7" s="378">
        <f>SUM(B8:B10)</f>
        <v>283446</v>
      </c>
      <c r="C7" s="380" t="s">
        <v>164</v>
      </c>
      <c r="D7" s="319">
        <f>SUM(D8:D9)</f>
        <v>26130</v>
      </c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303"/>
      <c r="W7" s="303"/>
      <c r="X7" s="303"/>
      <c r="Y7" s="303"/>
      <c r="Z7" s="303"/>
      <c r="AA7" s="303"/>
      <c r="AB7" s="303"/>
      <c r="AC7" s="303"/>
      <c r="AD7" s="303"/>
      <c r="AE7" s="303"/>
      <c r="AF7" s="303"/>
      <c r="AG7" s="303"/>
      <c r="AH7" s="303"/>
      <c r="AI7" s="303"/>
      <c r="AJ7" s="303"/>
      <c r="AK7" s="303"/>
      <c r="AL7" s="303"/>
      <c r="AM7" s="303"/>
      <c r="AN7" s="303"/>
      <c r="AO7" s="303"/>
      <c r="AP7" s="303"/>
      <c r="AQ7" s="303"/>
      <c r="AR7" s="303"/>
      <c r="AS7" s="303"/>
      <c r="AT7" s="303"/>
      <c r="AU7" s="303"/>
      <c r="AV7" s="303"/>
      <c r="AW7" s="303"/>
      <c r="AX7" s="303"/>
      <c r="AY7" s="303"/>
      <c r="AZ7" s="303"/>
      <c r="BA7" s="303"/>
      <c r="BB7" s="303"/>
      <c r="BC7" s="303"/>
      <c r="BD7" s="303"/>
      <c r="BE7" s="303"/>
      <c r="BF7" s="303"/>
      <c r="BG7" s="303"/>
      <c r="BH7" s="303"/>
      <c r="BI7" s="303"/>
      <c r="BJ7" s="303"/>
      <c r="BK7" s="303"/>
      <c r="BL7" s="303"/>
      <c r="BM7" s="303"/>
      <c r="BN7" s="303"/>
      <c r="BO7" s="303"/>
      <c r="BP7" s="303"/>
      <c r="BQ7" s="303"/>
      <c r="BR7" s="303"/>
      <c r="BS7" s="303"/>
      <c r="BT7" s="303"/>
      <c r="BU7" s="303"/>
      <c r="BV7" s="303"/>
      <c r="BW7" s="303"/>
      <c r="BX7" s="303"/>
      <c r="BY7" s="303"/>
      <c r="BZ7" s="303"/>
      <c r="CA7" s="303"/>
      <c r="CB7" s="303"/>
      <c r="CC7" s="303"/>
      <c r="CD7" s="303"/>
      <c r="CE7" s="303"/>
      <c r="CF7" s="303"/>
      <c r="CG7" s="303"/>
      <c r="CH7" s="303"/>
      <c r="CI7" s="303"/>
      <c r="CJ7" s="303"/>
      <c r="CK7" s="303"/>
      <c r="CL7" s="303"/>
      <c r="CM7" s="303"/>
      <c r="CN7" s="303"/>
      <c r="CO7" s="303"/>
      <c r="CP7" s="303"/>
      <c r="CQ7" s="303"/>
      <c r="CR7" s="303"/>
      <c r="CS7" s="303"/>
      <c r="CT7" s="303"/>
      <c r="CU7" s="303"/>
      <c r="CV7" s="303"/>
      <c r="CW7" s="303"/>
      <c r="CX7" s="303"/>
      <c r="CY7" s="303"/>
      <c r="CZ7" s="303"/>
      <c r="DA7" s="303"/>
      <c r="DB7" s="303"/>
      <c r="DC7" s="303"/>
      <c r="DD7" s="303"/>
      <c r="DE7" s="303"/>
      <c r="DF7" s="303"/>
      <c r="DG7" s="303"/>
      <c r="DH7" s="303"/>
      <c r="DI7" s="303"/>
      <c r="DJ7" s="303"/>
      <c r="DK7" s="303"/>
      <c r="DL7" s="303"/>
      <c r="DM7" s="303"/>
      <c r="DN7" s="303"/>
      <c r="DO7" s="303"/>
      <c r="DP7" s="303"/>
      <c r="DQ7" s="303"/>
      <c r="DR7" s="303"/>
      <c r="DS7" s="303"/>
      <c r="DT7" s="303"/>
      <c r="DU7" s="303"/>
      <c r="DV7" s="303"/>
      <c r="DW7" s="303"/>
      <c r="DX7" s="303"/>
      <c r="DY7" s="303"/>
      <c r="DZ7" s="303"/>
      <c r="EA7" s="303"/>
      <c r="EB7" s="303"/>
      <c r="EC7" s="303"/>
      <c r="ED7" s="303"/>
      <c r="EE7" s="303"/>
      <c r="EF7" s="303"/>
      <c r="EG7" s="303"/>
      <c r="EH7" s="303"/>
    </row>
    <row r="8" spans="1:138" s="20" customFormat="1" ht="20.100000000000001" customHeight="1">
      <c r="A8" s="318" t="s">
        <v>165</v>
      </c>
      <c r="B8" s="381">
        <v>9979</v>
      </c>
      <c r="C8" s="380" t="s">
        <v>166</v>
      </c>
      <c r="D8" s="320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3"/>
      <c r="X8" s="303"/>
      <c r="Y8" s="303"/>
      <c r="Z8" s="303"/>
      <c r="AA8" s="303"/>
      <c r="AB8" s="303"/>
      <c r="AC8" s="303"/>
      <c r="AD8" s="303"/>
      <c r="AE8" s="303"/>
      <c r="AF8" s="303"/>
      <c r="AG8" s="303"/>
      <c r="AH8" s="303"/>
      <c r="AI8" s="303"/>
      <c r="AJ8" s="303"/>
      <c r="AK8" s="303"/>
      <c r="AL8" s="303"/>
      <c r="AM8" s="303"/>
      <c r="AN8" s="303"/>
      <c r="AO8" s="303"/>
      <c r="AP8" s="303"/>
      <c r="AQ8" s="303"/>
      <c r="AR8" s="303"/>
      <c r="AS8" s="303"/>
      <c r="AT8" s="303"/>
      <c r="AU8" s="303"/>
      <c r="AV8" s="303"/>
      <c r="AW8" s="303"/>
      <c r="AX8" s="303"/>
      <c r="AY8" s="303"/>
      <c r="AZ8" s="303"/>
      <c r="BA8" s="303"/>
      <c r="BB8" s="303"/>
      <c r="BC8" s="303"/>
      <c r="BD8" s="303"/>
      <c r="BE8" s="303"/>
      <c r="BF8" s="303"/>
      <c r="BG8" s="303"/>
      <c r="BH8" s="303"/>
      <c r="BI8" s="303"/>
      <c r="BJ8" s="303"/>
      <c r="BK8" s="303"/>
      <c r="BL8" s="303"/>
      <c r="BM8" s="303"/>
      <c r="BN8" s="303"/>
      <c r="BO8" s="303"/>
      <c r="BP8" s="303"/>
      <c r="BQ8" s="303"/>
      <c r="BR8" s="303"/>
      <c r="BS8" s="303"/>
      <c r="BT8" s="303"/>
      <c r="BU8" s="303"/>
      <c r="BV8" s="303"/>
      <c r="BW8" s="303"/>
      <c r="BX8" s="303"/>
      <c r="BY8" s="303"/>
      <c r="BZ8" s="303"/>
      <c r="CA8" s="303"/>
      <c r="CB8" s="303"/>
      <c r="CC8" s="303"/>
      <c r="CD8" s="303"/>
      <c r="CE8" s="303"/>
      <c r="CF8" s="303"/>
      <c r="CG8" s="303"/>
      <c r="CH8" s="303"/>
      <c r="CI8" s="303"/>
      <c r="CJ8" s="303"/>
      <c r="CK8" s="303"/>
      <c r="CL8" s="303"/>
      <c r="CM8" s="303"/>
      <c r="CN8" s="303"/>
      <c r="CO8" s="303"/>
      <c r="CP8" s="303"/>
      <c r="CQ8" s="303"/>
      <c r="CR8" s="303"/>
      <c r="CS8" s="303"/>
      <c r="CT8" s="303"/>
      <c r="CU8" s="303"/>
      <c r="CV8" s="303"/>
      <c r="CW8" s="303"/>
      <c r="CX8" s="303"/>
      <c r="CY8" s="303"/>
      <c r="CZ8" s="303"/>
      <c r="DA8" s="303"/>
      <c r="DB8" s="303"/>
      <c r="DC8" s="303"/>
      <c r="DD8" s="303"/>
      <c r="DE8" s="303"/>
      <c r="DF8" s="303"/>
      <c r="DG8" s="303"/>
      <c r="DH8" s="303"/>
      <c r="DI8" s="303"/>
      <c r="DJ8" s="303"/>
      <c r="DK8" s="303"/>
      <c r="DL8" s="303"/>
      <c r="DM8" s="303"/>
      <c r="DN8" s="303"/>
      <c r="DO8" s="303"/>
      <c r="DP8" s="303"/>
      <c r="DQ8" s="303"/>
      <c r="DR8" s="303"/>
      <c r="DS8" s="303"/>
      <c r="DT8" s="303"/>
      <c r="DU8" s="303"/>
      <c r="DV8" s="303"/>
      <c r="DW8" s="303"/>
      <c r="DX8" s="303"/>
      <c r="DY8" s="303"/>
      <c r="DZ8" s="303"/>
      <c r="EA8" s="303"/>
      <c r="EB8" s="303"/>
      <c r="EC8" s="303"/>
      <c r="ED8" s="303"/>
      <c r="EE8" s="303"/>
      <c r="EF8" s="303"/>
      <c r="EG8" s="303"/>
      <c r="EH8" s="303"/>
    </row>
    <row r="9" spans="1:138" s="20" customFormat="1" ht="20.100000000000001" customHeight="1">
      <c r="A9" s="318" t="s">
        <v>167</v>
      </c>
      <c r="B9" s="381">
        <f>'20'!B12</f>
        <v>272558</v>
      </c>
      <c r="C9" s="380" t="s">
        <v>168</v>
      </c>
      <c r="D9" s="381">
        <v>26130</v>
      </c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303"/>
      <c r="Z9" s="303"/>
      <c r="AA9" s="303"/>
      <c r="AB9" s="303"/>
      <c r="AC9" s="303"/>
      <c r="AD9" s="303"/>
      <c r="AE9" s="303"/>
      <c r="AF9" s="303"/>
      <c r="AG9" s="303"/>
      <c r="AH9" s="303"/>
      <c r="AI9" s="303"/>
      <c r="AJ9" s="303"/>
      <c r="AK9" s="303"/>
      <c r="AL9" s="303"/>
      <c r="AM9" s="303"/>
      <c r="AN9" s="303"/>
      <c r="AO9" s="303"/>
      <c r="AP9" s="303"/>
      <c r="AQ9" s="303"/>
      <c r="AR9" s="303"/>
      <c r="AS9" s="303"/>
      <c r="AT9" s="303"/>
      <c r="AU9" s="303"/>
      <c r="AV9" s="303"/>
      <c r="AW9" s="303"/>
      <c r="AX9" s="303"/>
      <c r="AY9" s="303"/>
      <c r="AZ9" s="303"/>
      <c r="BA9" s="303"/>
      <c r="BB9" s="303"/>
      <c r="BC9" s="303"/>
      <c r="BD9" s="303"/>
      <c r="BE9" s="303"/>
      <c r="BF9" s="303"/>
      <c r="BG9" s="303"/>
      <c r="BH9" s="303"/>
      <c r="BI9" s="303"/>
      <c r="BJ9" s="303"/>
      <c r="BK9" s="303"/>
      <c r="BL9" s="303"/>
      <c r="BM9" s="303"/>
      <c r="BN9" s="303"/>
      <c r="BO9" s="303"/>
      <c r="BP9" s="303"/>
      <c r="BQ9" s="303"/>
      <c r="BR9" s="303"/>
      <c r="BS9" s="303"/>
      <c r="BT9" s="303"/>
      <c r="BU9" s="303"/>
      <c r="BV9" s="303"/>
      <c r="BW9" s="303"/>
      <c r="BX9" s="303"/>
      <c r="BY9" s="303"/>
      <c r="BZ9" s="303"/>
      <c r="CA9" s="303"/>
      <c r="CB9" s="303"/>
      <c r="CC9" s="303"/>
      <c r="CD9" s="303"/>
      <c r="CE9" s="303"/>
      <c r="CF9" s="303"/>
      <c r="CG9" s="303"/>
      <c r="CH9" s="303"/>
      <c r="CI9" s="303"/>
      <c r="CJ9" s="303"/>
      <c r="CK9" s="303"/>
      <c r="CL9" s="303"/>
      <c r="CM9" s="303"/>
      <c r="CN9" s="303"/>
      <c r="CO9" s="303"/>
      <c r="CP9" s="303"/>
      <c r="CQ9" s="303"/>
      <c r="CR9" s="303"/>
      <c r="CS9" s="303"/>
      <c r="CT9" s="303"/>
      <c r="CU9" s="303"/>
      <c r="CV9" s="303"/>
      <c r="CW9" s="303"/>
      <c r="CX9" s="303"/>
      <c r="CY9" s="303"/>
      <c r="CZ9" s="303"/>
      <c r="DA9" s="303"/>
      <c r="DB9" s="303"/>
      <c r="DC9" s="303"/>
      <c r="DD9" s="303"/>
      <c r="DE9" s="303"/>
      <c r="DF9" s="303"/>
      <c r="DG9" s="303"/>
      <c r="DH9" s="303"/>
      <c r="DI9" s="303"/>
      <c r="DJ9" s="303"/>
      <c r="DK9" s="303"/>
      <c r="DL9" s="303"/>
      <c r="DM9" s="303"/>
      <c r="DN9" s="303"/>
      <c r="DO9" s="303"/>
      <c r="DP9" s="303"/>
      <c r="DQ9" s="303"/>
      <c r="DR9" s="303"/>
      <c r="DS9" s="303"/>
      <c r="DT9" s="303"/>
      <c r="DU9" s="303"/>
      <c r="DV9" s="303"/>
      <c r="DW9" s="303"/>
      <c r="DX9" s="303"/>
      <c r="DY9" s="303"/>
      <c r="DZ9" s="303"/>
      <c r="EA9" s="303"/>
      <c r="EB9" s="303"/>
      <c r="EC9" s="303"/>
      <c r="ED9" s="303"/>
      <c r="EE9" s="303"/>
      <c r="EF9" s="303"/>
      <c r="EG9" s="303"/>
      <c r="EH9" s="303"/>
    </row>
    <row r="10" spans="1:138" s="20" customFormat="1" ht="20.100000000000001" customHeight="1">
      <c r="A10" s="318" t="s">
        <v>169</v>
      </c>
      <c r="B10" s="381">
        <v>909</v>
      </c>
      <c r="C10" s="380" t="s">
        <v>170</v>
      </c>
      <c r="D10" s="320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3"/>
      <c r="AN10" s="303"/>
      <c r="AO10" s="303"/>
      <c r="AP10" s="303"/>
      <c r="AQ10" s="303"/>
      <c r="AR10" s="303"/>
      <c r="AS10" s="303"/>
      <c r="AT10" s="303"/>
      <c r="AU10" s="303"/>
      <c r="AV10" s="303"/>
      <c r="AW10" s="303"/>
      <c r="AX10" s="303"/>
      <c r="AY10" s="303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  <c r="BS10" s="303"/>
      <c r="BT10" s="303"/>
      <c r="BU10" s="303"/>
      <c r="BV10" s="303"/>
      <c r="BW10" s="303"/>
      <c r="BX10" s="303"/>
      <c r="BY10" s="303"/>
      <c r="BZ10" s="303"/>
      <c r="CA10" s="303"/>
      <c r="CB10" s="303"/>
      <c r="CC10" s="303"/>
      <c r="CD10" s="303"/>
      <c r="CE10" s="303"/>
      <c r="CF10" s="303"/>
      <c r="CG10" s="303"/>
      <c r="CH10" s="303"/>
      <c r="CI10" s="303"/>
      <c r="CJ10" s="303"/>
      <c r="CK10" s="303"/>
      <c r="CL10" s="303"/>
      <c r="CM10" s="303"/>
      <c r="CN10" s="303"/>
      <c r="CO10" s="303"/>
      <c r="CP10" s="303"/>
      <c r="CQ10" s="303"/>
      <c r="CR10" s="303"/>
      <c r="CS10" s="303"/>
      <c r="CT10" s="303"/>
      <c r="CU10" s="303"/>
      <c r="CV10" s="303"/>
      <c r="CW10" s="303"/>
      <c r="CX10" s="303"/>
      <c r="CY10" s="303"/>
      <c r="CZ10" s="303"/>
      <c r="DA10" s="303"/>
      <c r="DB10" s="303"/>
      <c r="DC10" s="303"/>
      <c r="DD10" s="303"/>
      <c r="DE10" s="303"/>
      <c r="DF10" s="303"/>
      <c r="DG10" s="303"/>
      <c r="DH10" s="303"/>
      <c r="DI10" s="303"/>
      <c r="DJ10" s="303"/>
      <c r="DK10" s="303"/>
      <c r="DL10" s="303"/>
      <c r="DM10" s="303"/>
      <c r="DN10" s="303"/>
      <c r="DO10" s="303"/>
      <c r="DP10" s="303"/>
      <c r="DQ10" s="303"/>
      <c r="DR10" s="303"/>
      <c r="DS10" s="303"/>
      <c r="DT10" s="303"/>
      <c r="DU10" s="303"/>
      <c r="DV10" s="303"/>
      <c r="DW10" s="303"/>
      <c r="DX10" s="303"/>
      <c r="DY10" s="303"/>
      <c r="DZ10" s="303"/>
      <c r="EA10" s="303"/>
      <c r="EB10" s="303"/>
      <c r="EC10" s="303"/>
      <c r="ED10" s="303"/>
      <c r="EE10" s="303"/>
      <c r="EF10" s="303"/>
      <c r="EG10" s="303"/>
      <c r="EH10" s="303"/>
    </row>
    <row r="11" spans="1:138" s="20" customFormat="1" ht="20.100000000000001" customHeight="1">
      <c r="A11" s="32" t="s">
        <v>171</v>
      </c>
      <c r="B11" s="381">
        <f>'3'!D25</f>
        <v>54307</v>
      </c>
      <c r="C11" s="32" t="s">
        <v>172</v>
      </c>
      <c r="D11" s="319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  <c r="AJ11" s="303"/>
      <c r="AK11" s="303"/>
      <c r="AL11" s="303"/>
      <c r="AM11" s="303"/>
      <c r="AN11" s="303"/>
      <c r="AO11" s="303"/>
      <c r="AP11" s="303"/>
      <c r="AQ11" s="303"/>
      <c r="AR11" s="303"/>
      <c r="AS11" s="303"/>
      <c r="AT11" s="303"/>
      <c r="AU11" s="303"/>
      <c r="AV11" s="303"/>
      <c r="AW11" s="303"/>
      <c r="AX11" s="303"/>
      <c r="AY11" s="303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  <c r="BS11" s="303"/>
      <c r="BT11" s="303"/>
      <c r="BU11" s="303"/>
      <c r="BV11" s="303"/>
      <c r="BW11" s="303"/>
      <c r="BX11" s="303"/>
      <c r="BY11" s="303"/>
      <c r="BZ11" s="303"/>
      <c r="CA11" s="303"/>
      <c r="CB11" s="303"/>
      <c r="CC11" s="303"/>
      <c r="CD11" s="303"/>
      <c r="CE11" s="303"/>
      <c r="CF11" s="303"/>
      <c r="CG11" s="303"/>
      <c r="CH11" s="303"/>
      <c r="CI11" s="303"/>
      <c r="CJ11" s="303"/>
      <c r="CK11" s="303"/>
      <c r="CL11" s="303"/>
      <c r="CM11" s="303"/>
      <c r="CN11" s="303"/>
      <c r="CO11" s="303"/>
      <c r="CP11" s="303"/>
      <c r="CQ11" s="303"/>
      <c r="CR11" s="303"/>
      <c r="CS11" s="303"/>
      <c r="CT11" s="303"/>
      <c r="CU11" s="303"/>
      <c r="CV11" s="303"/>
      <c r="CW11" s="303"/>
      <c r="CX11" s="303"/>
      <c r="CY11" s="303"/>
      <c r="CZ11" s="303"/>
      <c r="DA11" s="303"/>
      <c r="DB11" s="303"/>
      <c r="DC11" s="303"/>
      <c r="DD11" s="303"/>
      <c r="DE11" s="303"/>
      <c r="DF11" s="303"/>
      <c r="DG11" s="303"/>
      <c r="DH11" s="303"/>
      <c r="DI11" s="303"/>
      <c r="DJ11" s="303"/>
      <c r="DK11" s="303"/>
      <c r="DL11" s="303"/>
      <c r="DM11" s="303"/>
      <c r="DN11" s="303"/>
      <c r="DO11" s="303"/>
      <c r="DP11" s="303"/>
      <c r="DQ11" s="303"/>
      <c r="DR11" s="303"/>
      <c r="DS11" s="303"/>
      <c r="DT11" s="303"/>
      <c r="DU11" s="303"/>
      <c r="DV11" s="303"/>
      <c r="DW11" s="303"/>
      <c r="DX11" s="303"/>
      <c r="DY11" s="303"/>
      <c r="DZ11" s="303"/>
      <c r="EA11" s="303"/>
      <c r="EB11" s="303"/>
      <c r="EC11" s="303"/>
      <c r="ED11" s="303"/>
      <c r="EE11" s="303"/>
      <c r="EF11" s="303"/>
      <c r="EG11" s="303"/>
      <c r="EH11" s="303"/>
    </row>
    <row r="12" spans="1:138" s="20" customFormat="1" ht="20.100000000000001" customHeight="1">
      <c r="A12" s="318" t="s">
        <v>173</v>
      </c>
      <c r="B12" s="382">
        <f>SUM(B13:B15)</f>
        <v>35000</v>
      </c>
      <c r="C12" s="32" t="s">
        <v>174</v>
      </c>
      <c r="D12" s="319"/>
      <c r="E12" s="303"/>
      <c r="F12" s="303"/>
      <c r="G12" s="303"/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  <c r="S12" s="303"/>
      <c r="T12" s="303"/>
      <c r="U12" s="303"/>
      <c r="V12" s="303"/>
      <c r="W12" s="303"/>
      <c r="X12" s="303"/>
      <c r="Y12" s="303"/>
      <c r="Z12" s="303"/>
      <c r="AA12" s="303"/>
      <c r="AB12" s="303"/>
      <c r="AC12" s="303"/>
      <c r="AD12" s="303"/>
      <c r="AE12" s="303"/>
      <c r="AF12" s="303"/>
      <c r="AG12" s="303"/>
      <c r="AH12" s="303"/>
      <c r="AI12" s="303"/>
      <c r="AJ12" s="303"/>
      <c r="AK12" s="303"/>
      <c r="AL12" s="303"/>
      <c r="AM12" s="303"/>
      <c r="AN12" s="303"/>
      <c r="AO12" s="303"/>
      <c r="AP12" s="303"/>
      <c r="AQ12" s="303"/>
      <c r="AR12" s="303"/>
      <c r="AS12" s="303"/>
      <c r="AT12" s="303"/>
      <c r="AU12" s="303"/>
      <c r="AV12" s="303"/>
      <c r="AW12" s="303"/>
      <c r="AX12" s="303"/>
      <c r="AY12" s="303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  <c r="BS12" s="303"/>
      <c r="BT12" s="303"/>
      <c r="BU12" s="303"/>
      <c r="BV12" s="303"/>
      <c r="BW12" s="303"/>
      <c r="BX12" s="303"/>
      <c r="BY12" s="303"/>
      <c r="BZ12" s="303"/>
      <c r="CA12" s="303"/>
      <c r="CB12" s="303"/>
      <c r="CC12" s="303"/>
      <c r="CD12" s="303"/>
      <c r="CE12" s="303"/>
      <c r="CF12" s="303"/>
      <c r="CG12" s="303"/>
      <c r="CH12" s="303"/>
      <c r="CI12" s="303"/>
      <c r="CJ12" s="303"/>
      <c r="CK12" s="303"/>
      <c r="CL12" s="303"/>
      <c r="CM12" s="303"/>
      <c r="CN12" s="303"/>
      <c r="CO12" s="303"/>
      <c r="CP12" s="303"/>
      <c r="CQ12" s="303"/>
      <c r="CR12" s="303"/>
      <c r="CS12" s="303"/>
      <c r="CT12" s="303"/>
      <c r="CU12" s="303"/>
      <c r="CV12" s="303"/>
      <c r="CW12" s="303"/>
      <c r="CX12" s="303"/>
      <c r="CY12" s="303"/>
      <c r="CZ12" s="303"/>
      <c r="DA12" s="303"/>
      <c r="DB12" s="303"/>
      <c r="DC12" s="303"/>
      <c r="DD12" s="303"/>
      <c r="DE12" s="303"/>
      <c r="DF12" s="303"/>
      <c r="DG12" s="303"/>
      <c r="DH12" s="303"/>
      <c r="DI12" s="303"/>
      <c r="DJ12" s="303"/>
      <c r="DK12" s="303"/>
      <c r="DL12" s="303"/>
      <c r="DM12" s="303"/>
      <c r="DN12" s="303"/>
      <c r="DO12" s="303"/>
      <c r="DP12" s="303"/>
      <c r="DQ12" s="303"/>
      <c r="DR12" s="303"/>
      <c r="DS12" s="303"/>
      <c r="DT12" s="303"/>
      <c r="DU12" s="303"/>
      <c r="DV12" s="303"/>
      <c r="DW12" s="303"/>
      <c r="DX12" s="303"/>
      <c r="DY12" s="303"/>
      <c r="DZ12" s="303"/>
      <c r="EA12" s="303"/>
      <c r="EB12" s="303"/>
      <c r="EC12" s="303"/>
      <c r="ED12" s="303"/>
      <c r="EE12" s="303"/>
      <c r="EF12" s="303"/>
      <c r="EG12" s="303"/>
      <c r="EH12" s="303"/>
    </row>
    <row r="13" spans="1:138" s="20" customFormat="1" ht="20.100000000000001" customHeight="1">
      <c r="A13" s="32" t="s">
        <v>175</v>
      </c>
      <c r="B13" s="381">
        <v>30000</v>
      </c>
      <c r="C13" s="32" t="s">
        <v>176</v>
      </c>
      <c r="D13" s="319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303"/>
      <c r="AA13" s="303"/>
      <c r="AB13" s="303"/>
      <c r="AC13" s="303"/>
      <c r="AD13" s="303"/>
      <c r="AE13" s="303"/>
      <c r="AF13" s="303"/>
      <c r="AG13" s="303"/>
      <c r="AH13" s="303"/>
      <c r="AI13" s="303"/>
      <c r="AJ13" s="303"/>
      <c r="AK13" s="303"/>
      <c r="AL13" s="303"/>
      <c r="AM13" s="303"/>
      <c r="AN13" s="303"/>
      <c r="AO13" s="303"/>
      <c r="AP13" s="303"/>
      <c r="AQ13" s="303"/>
      <c r="AR13" s="303"/>
      <c r="AS13" s="303"/>
      <c r="AT13" s="303"/>
      <c r="AU13" s="303"/>
      <c r="AV13" s="303"/>
      <c r="AW13" s="303"/>
      <c r="AX13" s="303"/>
      <c r="AY13" s="303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  <c r="BS13" s="303"/>
      <c r="BT13" s="303"/>
      <c r="BU13" s="303"/>
      <c r="BV13" s="303"/>
      <c r="BW13" s="303"/>
      <c r="BX13" s="303"/>
      <c r="BY13" s="303"/>
      <c r="BZ13" s="303"/>
      <c r="CA13" s="303"/>
      <c r="CB13" s="303"/>
      <c r="CC13" s="303"/>
      <c r="CD13" s="303"/>
      <c r="CE13" s="303"/>
      <c r="CF13" s="303"/>
      <c r="CG13" s="303"/>
      <c r="CH13" s="303"/>
      <c r="CI13" s="303"/>
      <c r="CJ13" s="303"/>
      <c r="CK13" s="303"/>
      <c r="CL13" s="303"/>
      <c r="CM13" s="303"/>
      <c r="CN13" s="303"/>
      <c r="CO13" s="303"/>
      <c r="CP13" s="303"/>
      <c r="CQ13" s="303"/>
      <c r="CR13" s="303"/>
      <c r="CS13" s="303"/>
      <c r="CT13" s="303"/>
      <c r="CU13" s="303"/>
      <c r="CV13" s="303"/>
      <c r="CW13" s="303"/>
      <c r="CX13" s="303"/>
      <c r="CY13" s="303"/>
      <c r="CZ13" s="303"/>
      <c r="DA13" s="303"/>
      <c r="DB13" s="303"/>
      <c r="DC13" s="303"/>
      <c r="DD13" s="303"/>
      <c r="DE13" s="303"/>
      <c r="DF13" s="303"/>
      <c r="DG13" s="303"/>
      <c r="DH13" s="303"/>
      <c r="DI13" s="303"/>
      <c r="DJ13" s="303"/>
      <c r="DK13" s="303"/>
      <c r="DL13" s="303"/>
      <c r="DM13" s="303"/>
      <c r="DN13" s="303"/>
      <c r="DO13" s="303"/>
      <c r="DP13" s="303"/>
      <c r="DQ13" s="303"/>
      <c r="DR13" s="303"/>
      <c r="DS13" s="303"/>
      <c r="DT13" s="303"/>
      <c r="DU13" s="303"/>
      <c r="DV13" s="303"/>
      <c r="DW13" s="303"/>
      <c r="DX13" s="303"/>
      <c r="DY13" s="303"/>
      <c r="DZ13" s="303"/>
      <c r="EA13" s="303"/>
      <c r="EB13" s="303"/>
      <c r="EC13" s="303"/>
      <c r="ED13" s="303"/>
      <c r="EE13" s="303"/>
      <c r="EF13" s="303"/>
      <c r="EG13" s="303"/>
      <c r="EH13" s="303"/>
    </row>
    <row r="14" spans="1:138" s="20" customFormat="1" ht="20.100000000000001" customHeight="1">
      <c r="A14" s="32" t="s">
        <v>177</v>
      </c>
      <c r="B14" s="381">
        <v>5000</v>
      </c>
      <c r="C14" s="32" t="s">
        <v>178</v>
      </c>
      <c r="D14" s="319"/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303"/>
      <c r="AK14" s="303"/>
      <c r="AL14" s="303"/>
      <c r="AM14" s="303"/>
      <c r="AN14" s="303"/>
      <c r="AO14" s="303"/>
      <c r="AP14" s="303"/>
      <c r="AQ14" s="303"/>
      <c r="AR14" s="303"/>
      <c r="AS14" s="303"/>
      <c r="AT14" s="303"/>
      <c r="AU14" s="303"/>
      <c r="AV14" s="303"/>
      <c r="AW14" s="303"/>
      <c r="AX14" s="303"/>
      <c r="AY14" s="303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  <c r="BS14" s="303"/>
      <c r="BT14" s="303"/>
      <c r="BU14" s="303"/>
      <c r="BV14" s="303"/>
      <c r="BW14" s="303"/>
      <c r="BX14" s="303"/>
      <c r="BY14" s="303"/>
      <c r="BZ14" s="303"/>
      <c r="CA14" s="303"/>
      <c r="CB14" s="303"/>
      <c r="CC14" s="303"/>
      <c r="CD14" s="303"/>
      <c r="CE14" s="303"/>
      <c r="CF14" s="303"/>
      <c r="CG14" s="303"/>
      <c r="CH14" s="303"/>
      <c r="CI14" s="303"/>
      <c r="CJ14" s="303"/>
      <c r="CK14" s="303"/>
      <c r="CL14" s="303"/>
      <c r="CM14" s="303"/>
      <c r="CN14" s="303"/>
      <c r="CO14" s="303"/>
      <c r="CP14" s="303"/>
      <c r="CQ14" s="303"/>
      <c r="CR14" s="303"/>
      <c r="CS14" s="303"/>
      <c r="CT14" s="303"/>
      <c r="CU14" s="303"/>
      <c r="CV14" s="303"/>
      <c r="CW14" s="303"/>
      <c r="CX14" s="303"/>
      <c r="CY14" s="303"/>
      <c r="CZ14" s="303"/>
      <c r="DA14" s="303"/>
      <c r="DB14" s="303"/>
      <c r="DC14" s="303"/>
      <c r="DD14" s="303"/>
      <c r="DE14" s="303"/>
      <c r="DF14" s="303"/>
      <c r="DG14" s="303"/>
      <c r="DH14" s="303"/>
      <c r="DI14" s="303"/>
      <c r="DJ14" s="303"/>
      <c r="DK14" s="303"/>
      <c r="DL14" s="303"/>
      <c r="DM14" s="303"/>
      <c r="DN14" s="303"/>
      <c r="DO14" s="303"/>
      <c r="DP14" s="303"/>
      <c r="DQ14" s="303"/>
      <c r="DR14" s="303"/>
      <c r="DS14" s="303"/>
      <c r="DT14" s="303"/>
      <c r="DU14" s="303"/>
      <c r="DV14" s="303"/>
      <c r="DW14" s="303"/>
      <c r="DX14" s="303"/>
      <c r="DY14" s="303"/>
      <c r="DZ14" s="303"/>
      <c r="EA14" s="303"/>
      <c r="EB14" s="303"/>
      <c r="EC14" s="303"/>
      <c r="ED14" s="303"/>
      <c r="EE14" s="303"/>
      <c r="EF14" s="303"/>
      <c r="EG14" s="303"/>
      <c r="EH14" s="303"/>
    </row>
    <row r="15" spans="1:138" customFormat="1" ht="20.100000000000001" customHeight="1">
      <c r="A15" s="32" t="s">
        <v>179</v>
      </c>
      <c r="B15" s="381"/>
      <c r="C15" s="32" t="s">
        <v>180</v>
      </c>
      <c r="D15" s="321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303"/>
      <c r="AH15" s="303"/>
      <c r="AI15" s="303"/>
      <c r="AJ15" s="303"/>
      <c r="AK15" s="303"/>
      <c r="AL15" s="303"/>
      <c r="AM15" s="303"/>
      <c r="AN15" s="303"/>
      <c r="AO15" s="303"/>
      <c r="AP15" s="303"/>
      <c r="AQ15" s="303"/>
      <c r="AR15" s="303"/>
      <c r="AS15" s="303"/>
      <c r="AT15" s="303"/>
      <c r="AU15" s="303"/>
      <c r="AV15" s="303"/>
      <c r="AW15" s="303"/>
      <c r="AX15" s="303"/>
      <c r="AY15" s="303"/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  <c r="BR15" s="303"/>
      <c r="BS15" s="303"/>
      <c r="BT15" s="303"/>
      <c r="BU15" s="303"/>
      <c r="BV15" s="303"/>
      <c r="BW15" s="303"/>
      <c r="BX15" s="303"/>
      <c r="BY15" s="303"/>
      <c r="BZ15" s="303"/>
      <c r="CA15" s="303"/>
      <c r="CB15" s="303"/>
      <c r="CC15" s="303"/>
      <c r="CD15" s="303"/>
      <c r="CE15" s="303"/>
      <c r="CF15" s="303"/>
      <c r="CG15" s="303"/>
      <c r="CH15" s="303"/>
      <c r="CI15" s="303"/>
      <c r="CJ15" s="303"/>
      <c r="CK15" s="303"/>
      <c r="CL15" s="303"/>
      <c r="CM15" s="303"/>
      <c r="CN15" s="303"/>
      <c r="CO15" s="303"/>
      <c r="CP15" s="303"/>
      <c r="CQ15" s="303"/>
      <c r="CR15" s="303"/>
      <c r="CS15" s="303"/>
      <c r="CT15" s="303"/>
      <c r="CU15" s="303"/>
      <c r="CV15" s="303"/>
      <c r="CW15" s="303"/>
      <c r="CX15" s="303"/>
      <c r="CY15" s="303"/>
      <c r="CZ15" s="303"/>
      <c r="DA15" s="303"/>
      <c r="DB15" s="303"/>
      <c r="DC15" s="303"/>
      <c r="DD15" s="303"/>
      <c r="DE15" s="303"/>
      <c r="DF15" s="303"/>
      <c r="DG15" s="303"/>
      <c r="DH15" s="303"/>
      <c r="DI15" s="303"/>
      <c r="DJ15" s="303"/>
      <c r="DK15" s="303"/>
      <c r="DL15" s="303"/>
      <c r="DM15" s="303"/>
      <c r="DN15" s="303"/>
      <c r="DO15" s="303"/>
      <c r="DP15" s="303"/>
      <c r="DQ15" s="303"/>
      <c r="DR15" s="303"/>
      <c r="DS15" s="303"/>
      <c r="DT15" s="303"/>
      <c r="DU15" s="303"/>
      <c r="DV15" s="303"/>
      <c r="DW15" s="303"/>
      <c r="DX15" s="303"/>
      <c r="DY15" s="303"/>
      <c r="DZ15" s="303"/>
      <c r="EA15" s="303"/>
      <c r="EB15" s="303"/>
      <c r="EC15" s="303"/>
      <c r="ED15" s="303"/>
      <c r="EE15" s="303"/>
      <c r="EF15" s="303"/>
      <c r="EG15" s="303"/>
      <c r="EH15" s="303"/>
    </row>
    <row r="16" spans="1:138" customFormat="1" ht="20.100000000000001" customHeight="1">
      <c r="A16" s="32" t="s">
        <v>181</v>
      </c>
      <c r="B16" s="381">
        <f>'3'!D14</f>
        <v>4177</v>
      </c>
      <c r="C16" s="32" t="s">
        <v>182</v>
      </c>
      <c r="D16" s="320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  <c r="Q16" s="303"/>
      <c r="R16" s="303"/>
      <c r="S16" s="303"/>
      <c r="T16" s="303"/>
      <c r="U16" s="303"/>
      <c r="V16" s="303"/>
      <c r="W16" s="303"/>
      <c r="X16" s="303"/>
      <c r="Y16" s="303"/>
      <c r="Z16" s="303"/>
      <c r="AA16" s="303"/>
      <c r="AB16" s="303"/>
      <c r="AC16" s="303"/>
      <c r="AD16" s="303"/>
      <c r="AE16" s="303"/>
      <c r="AF16" s="303"/>
      <c r="AG16" s="303"/>
      <c r="AH16" s="303"/>
      <c r="AI16" s="303"/>
      <c r="AJ16" s="303"/>
      <c r="AK16" s="303"/>
      <c r="AL16" s="303"/>
      <c r="AM16" s="303"/>
      <c r="AN16" s="303"/>
      <c r="AO16" s="303"/>
      <c r="AP16" s="303"/>
      <c r="AQ16" s="303"/>
      <c r="AR16" s="303"/>
      <c r="AS16" s="303"/>
      <c r="AT16" s="303"/>
      <c r="AU16" s="303"/>
      <c r="AV16" s="303"/>
      <c r="AW16" s="303"/>
      <c r="AX16" s="303"/>
      <c r="AY16" s="303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  <c r="BS16" s="303"/>
      <c r="BT16" s="303"/>
      <c r="BU16" s="303"/>
      <c r="BV16" s="303"/>
      <c r="BW16" s="303"/>
      <c r="BX16" s="303"/>
      <c r="BY16" s="303"/>
      <c r="BZ16" s="303"/>
      <c r="CA16" s="303"/>
      <c r="CB16" s="303"/>
      <c r="CC16" s="303"/>
      <c r="CD16" s="303"/>
      <c r="CE16" s="303"/>
      <c r="CF16" s="303"/>
      <c r="CG16" s="303"/>
      <c r="CH16" s="303"/>
      <c r="CI16" s="303"/>
      <c r="CJ16" s="303"/>
      <c r="CK16" s="303"/>
      <c r="CL16" s="303"/>
      <c r="CM16" s="303"/>
      <c r="CN16" s="303"/>
      <c r="CO16" s="303"/>
      <c r="CP16" s="303"/>
      <c r="CQ16" s="303"/>
      <c r="CR16" s="303"/>
      <c r="CS16" s="303"/>
      <c r="CT16" s="303"/>
      <c r="CU16" s="303"/>
      <c r="CV16" s="303"/>
      <c r="CW16" s="303"/>
      <c r="CX16" s="303"/>
      <c r="CY16" s="303"/>
      <c r="CZ16" s="303"/>
      <c r="DA16" s="303"/>
      <c r="DB16" s="303"/>
      <c r="DC16" s="303"/>
      <c r="DD16" s="303"/>
      <c r="DE16" s="303"/>
      <c r="DF16" s="303"/>
      <c r="DG16" s="303"/>
      <c r="DH16" s="303"/>
      <c r="DI16" s="303"/>
      <c r="DJ16" s="303"/>
      <c r="DK16" s="303"/>
      <c r="DL16" s="303"/>
      <c r="DM16" s="303"/>
      <c r="DN16" s="303"/>
      <c r="DO16" s="303"/>
      <c r="DP16" s="303"/>
      <c r="DQ16" s="303"/>
      <c r="DR16" s="303"/>
      <c r="DS16" s="303"/>
      <c r="DT16" s="303"/>
      <c r="DU16" s="303"/>
      <c r="DV16" s="303"/>
      <c r="DW16" s="303"/>
      <c r="DX16" s="303"/>
      <c r="DY16" s="303"/>
      <c r="DZ16" s="303"/>
      <c r="EA16" s="303"/>
      <c r="EB16" s="303"/>
      <c r="EC16" s="303"/>
      <c r="ED16" s="303"/>
      <c r="EE16" s="303"/>
      <c r="EF16" s="303"/>
      <c r="EG16" s="303"/>
      <c r="EH16" s="303"/>
    </row>
    <row r="17" spans="1:138" customFormat="1" ht="20.100000000000001" customHeight="1">
      <c r="A17" s="32" t="s">
        <v>183</v>
      </c>
      <c r="B17" s="381">
        <f>SUM(B18:B21)</f>
        <v>0</v>
      </c>
      <c r="C17" s="32" t="s">
        <v>184</v>
      </c>
      <c r="D17" s="320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  <c r="Y17" s="303"/>
      <c r="Z17" s="303"/>
      <c r="AA17" s="303"/>
      <c r="AB17" s="303"/>
      <c r="AC17" s="303"/>
      <c r="AD17" s="303"/>
      <c r="AE17" s="303"/>
      <c r="AF17" s="303"/>
      <c r="AG17" s="303"/>
      <c r="AH17" s="303"/>
      <c r="AI17" s="303"/>
      <c r="AJ17" s="303"/>
      <c r="AK17" s="303"/>
      <c r="AL17" s="303"/>
      <c r="AM17" s="303"/>
      <c r="AN17" s="303"/>
      <c r="AO17" s="303"/>
      <c r="AP17" s="303"/>
      <c r="AQ17" s="303"/>
      <c r="AR17" s="303"/>
      <c r="AS17" s="303"/>
      <c r="AT17" s="303"/>
      <c r="AU17" s="303"/>
      <c r="AV17" s="303"/>
      <c r="AW17" s="303"/>
      <c r="AX17" s="303"/>
      <c r="AY17" s="303"/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  <c r="BS17" s="303"/>
      <c r="BT17" s="303"/>
      <c r="BU17" s="303"/>
      <c r="BV17" s="303"/>
      <c r="BW17" s="303"/>
      <c r="BX17" s="303"/>
      <c r="BY17" s="303"/>
      <c r="BZ17" s="303"/>
      <c r="CA17" s="303"/>
      <c r="CB17" s="303"/>
      <c r="CC17" s="303"/>
      <c r="CD17" s="303"/>
      <c r="CE17" s="303"/>
      <c r="CF17" s="303"/>
      <c r="CG17" s="303"/>
      <c r="CH17" s="303"/>
      <c r="CI17" s="303"/>
      <c r="CJ17" s="303"/>
      <c r="CK17" s="303"/>
      <c r="CL17" s="303"/>
      <c r="CM17" s="303"/>
      <c r="CN17" s="303"/>
      <c r="CO17" s="303"/>
      <c r="CP17" s="303"/>
      <c r="CQ17" s="303"/>
      <c r="CR17" s="303"/>
      <c r="CS17" s="303"/>
      <c r="CT17" s="303"/>
      <c r="CU17" s="303"/>
      <c r="CV17" s="303"/>
      <c r="CW17" s="303"/>
      <c r="CX17" s="303"/>
      <c r="CY17" s="303"/>
      <c r="CZ17" s="303"/>
      <c r="DA17" s="303"/>
      <c r="DB17" s="303"/>
      <c r="DC17" s="303"/>
      <c r="DD17" s="303"/>
      <c r="DE17" s="303"/>
      <c r="DF17" s="303"/>
      <c r="DG17" s="303"/>
      <c r="DH17" s="303"/>
      <c r="DI17" s="303"/>
      <c r="DJ17" s="303"/>
      <c r="DK17" s="303"/>
      <c r="DL17" s="303"/>
      <c r="DM17" s="303"/>
      <c r="DN17" s="303"/>
      <c r="DO17" s="303"/>
      <c r="DP17" s="303"/>
      <c r="DQ17" s="303"/>
      <c r="DR17" s="303"/>
      <c r="DS17" s="303"/>
      <c r="DT17" s="303"/>
      <c r="DU17" s="303"/>
      <c r="DV17" s="303"/>
      <c r="DW17" s="303"/>
      <c r="DX17" s="303"/>
      <c r="DY17" s="303"/>
      <c r="DZ17" s="303"/>
      <c r="EA17" s="303"/>
      <c r="EB17" s="303"/>
      <c r="EC17" s="303"/>
      <c r="ED17" s="303"/>
      <c r="EE17" s="303"/>
      <c r="EF17" s="303"/>
      <c r="EG17" s="303"/>
      <c r="EH17" s="303"/>
    </row>
    <row r="18" spans="1:138" customFormat="1" ht="20.100000000000001" customHeight="1">
      <c r="A18" s="32" t="s">
        <v>185</v>
      </c>
      <c r="B18" s="381"/>
      <c r="C18" s="32" t="s">
        <v>186</v>
      </c>
      <c r="D18" s="320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303"/>
      <c r="AI18" s="303"/>
      <c r="AJ18" s="303"/>
      <c r="AK18" s="303"/>
      <c r="AL18" s="303"/>
      <c r="AM18" s="303"/>
      <c r="AN18" s="303"/>
      <c r="AO18" s="303"/>
      <c r="AP18" s="303"/>
      <c r="AQ18" s="303"/>
      <c r="AR18" s="303"/>
      <c r="AS18" s="303"/>
      <c r="AT18" s="303"/>
      <c r="AU18" s="303"/>
      <c r="AV18" s="303"/>
      <c r="AW18" s="303"/>
      <c r="AX18" s="303"/>
      <c r="AY18" s="303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  <c r="BR18" s="303"/>
      <c r="BS18" s="303"/>
      <c r="BT18" s="303"/>
      <c r="BU18" s="303"/>
      <c r="BV18" s="303"/>
      <c r="BW18" s="303"/>
      <c r="BX18" s="303"/>
      <c r="BY18" s="303"/>
      <c r="BZ18" s="303"/>
      <c r="CA18" s="303"/>
      <c r="CB18" s="303"/>
      <c r="CC18" s="303"/>
      <c r="CD18" s="303"/>
      <c r="CE18" s="303"/>
      <c r="CF18" s="303"/>
      <c r="CG18" s="303"/>
      <c r="CH18" s="303"/>
      <c r="CI18" s="303"/>
      <c r="CJ18" s="303"/>
      <c r="CK18" s="303"/>
      <c r="CL18" s="303"/>
      <c r="CM18" s="303"/>
      <c r="CN18" s="303"/>
      <c r="CO18" s="303"/>
      <c r="CP18" s="303"/>
      <c r="CQ18" s="303"/>
      <c r="CR18" s="303"/>
      <c r="CS18" s="303"/>
      <c r="CT18" s="303"/>
      <c r="CU18" s="303"/>
      <c r="CV18" s="303"/>
      <c r="CW18" s="303"/>
      <c r="CX18" s="303"/>
      <c r="CY18" s="303"/>
      <c r="CZ18" s="303"/>
      <c r="DA18" s="303"/>
      <c r="DB18" s="303"/>
      <c r="DC18" s="303"/>
      <c r="DD18" s="303"/>
      <c r="DE18" s="303"/>
      <c r="DF18" s="303"/>
      <c r="DG18" s="303"/>
      <c r="DH18" s="303"/>
      <c r="DI18" s="303"/>
      <c r="DJ18" s="303"/>
      <c r="DK18" s="303"/>
      <c r="DL18" s="303"/>
      <c r="DM18" s="303"/>
      <c r="DN18" s="303"/>
      <c r="DO18" s="303"/>
      <c r="DP18" s="303"/>
      <c r="DQ18" s="303"/>
      <c r="DR18" s="303"/>
      <c r="DS18" s="303"/>
      <c r="DT18" s="303"/>
      <c r="DU18" s="303"/>
      <c r="DV18" s="303"/>
      <c r="DW18" s="303"/>
      <c r="DX18" s="303"/>
      <c r="DY18" s="303"/>
      <c r="DZ18" s="303"/>
      <c r="EA18" s="303"/>
      <c r="EB18" s="303"/>
      <c r="EC18" s="303"/>
      <c r="ED18" s="303"/>
      <c r="EE18" s="303"/>
      <c r="EF18" s="303"/>
      <c r="EG18" s="303"/>
      <c r="EH18" s="303"/>
    </row>
    <row r="19" spans="1:138" customFormat="1" ht="20.100000000000001" customHeight="1">
      <c r="A19" s="32" t="s">
        <v>187</v>
      </c>
      <c r="B19" s="381"/>
      <c r="C19" s="32" t="s">
        <v>188</v>
      </c>
      <c r="D19" s="320"/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3"/>
      <c r="BW19" s="303"/>
      <c r="BX19" s="303"/>
      <c r="BY19" s="303"/>
      <c r="BZ19" s="303"/>
      <c r="CA19" s="303"/>
      <c r="CB19" s="303"/>
      <c r="CC19" s="303"/>
      <c r="CD19" s="303"/>
      <c r="CE19" s="303"/>
      <c r="CF19" s="303"/>
      <c r="CG19" s="303"/>
      <c r="CH19" s="303"/>
      <c r="CI19" s="303"/>
      <c r="CJ19" s="303"/>
      <c r="CK19" s="303"/>
      <c r="CL19" s="303"/>
      <c r="CM19" s="303"/>
      <c r="CN19" s="303"/>
      <c r="CO19" s="303"/>
      <c r="CP19" s="303"/>
      <c r="CQ19" s="303"/>
      <c r="CR19" s="303"/>
      <c r="CS19" s="303"/>
      <c r="CT19" s="303"/>
      <c r="CU19" s="303"/>
      <c r="CV19" s="303"/>
      <c r="CW19" s="303"/>
      <c r="CX19" s="303"/>
      <c r="CY19" s="303"/>
      <c r="CZ19" s="303"/>
      <c r="DA19" s="303"/>
      <c r="DB19" s="303"/>
      <c r="DC19" s="303"/>
      <c r="DD19" s="303"/>
      <c r="DE19" s="303"/>
      <c r="DF19" s="303"/>
      <c r="DG19" s="303"/>
      <c r="DH19" s="303"/>
      <c r="DI19" s="303"/>
      <c r="DJ19" s="303"/>
      <c r="DK19" s="303"/>
      <c r="DL19" s="303"/>
      <c r="DM19" s="303"/>
      <c r="DN19" s="303"/>
      <c r="DO19" s="303"/>
      <c r="DP19" s="303"/>
      <c r="DQ19" s="303"/>
      <c r="DR19" s="303"/>
      <c r="DS19" s="303"/>
      <c r="DT19" s="303"/>
      <c r="DU19" s="303"/>
      <c r="DV19" s="303"/>
      <c r="DW19" s="303"/>
      <c r="DX19" s="303"/>
      <c r="DY19" s="303"/>
      <c r="DZ19" s="303"/>
      <c r="EA19" s="303"/>
      <c r="EB19" s="303"/>
      <c r="EC19" s="303"/>
      <c r="ED19" s="303"/>
      <c r="EE19" s="303"/>
      <c r="EF19" s="303"/>
      <c r="EG19" s="303"/>
      <c r="EH19" s="303"/>
    </row>
    <row r="20" spans="1:138" customFormat="1" ht="20.100000000000001" customHeight="1">
      <c r="A20" s="32" t="s">
        <v>189</v>
      </c>
      <c r="B20" s="381"/>
      <c r="C20" s="322" t="s">
        <v>190</v>
      </c>
      <c r="D20" s="316">
        <f>SUM(D21:D24)</f>
        <v>3630</v>
      </c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303"/>
      <c r="BW20" s="303"/>
      <c r="BX20" s="303"/>
      <c r="BY20" s="303"/>
      <c r="BZ20" s="303"/>
      <c r="CA20" s="303"/>
      <c r="CB20" s="303"/>
      <c r="CC20" s="303"/>
      <c r="CD20" s="303"/>
      <c r="CE20" s="303"/>
      <c r="CF20" s="303"/>
      <c r="CG20" s="303"/>
      <c r="CH20" s="303"/>
      <c r="CI20" s="303"/>
      <c r="CJ20" s="303"/>
      <c r="CK20" s="303"/>
      <c r="CL20" s="303"/>
      <c r="CM20" s="303"/>
      <c r="CN20" s="303"/>
      <c r="CO20" s="303"/>
      <c r="CP20" s="303"/>
      <c r="CQ20" s="303"/>
      <c r="CR20" s="303"/>
      <c r="CS20" s="303"/>
      <c r="CT20" s="303"/>
      <c r="CU20" s="303"/>
      <c r="CV20" s="303"/>
      <c r="CW20" s="303"/>
      <c r="CX20" s="303"/>
      <c r="CY20" s="303"/>
      <c r="CZ20" s="303"/>
      <c r="DA20" s="303"/>
      <c r="DB20" s="303"/>
      <c r="DC20" s="303"/>
      <c r="DD20" s="303"/>
      <c r="DE20" s="303"/>
      <c r="DF20" s="303"/>
      <c r="DG20" s="303"/>
      <c r="DH20" s="303"/>
      <c r="DI20" s="303"/>
      <c r="DJ20" s="303"/>
      <c r="DK20" s="303"/>
      <c r="DL20" s="303"/>
      <c r="DM20" s="303"/>
      <c r="DN20" s="303"/>
      <c r="DO20" s="303"/>
      <c r="DP20" s="303"/>
      <c r="DQ20" s="303"/>
      <c r="DR20" s="303"/>
      <c r="DS20" s="303"/>
      <c r="DT20" s="303"/>
      <c r="DU20" s="303"/>
      <c r="DV20" s="303"/>
      <c r="DW20" s="303"/>
      <c r="DX20" s="303"/>
      <c r="DY20" s="303"/>
      <c r="DZ20" s="303"/>
      <c r="EA20" s="303"/>
      <c r="EB20" s="303"/>
      <c r="EC20" s="303"/>
      <c r="ED20" s="303"/>
      <c r="EE20" s="303"/>
      <c r="EF20" s="303"/>
      <c r="EG20" s="303"/>
      <c r="EH20" s="303"/>
    </row>
    <row r="21" spans="1:138" customFormat="1" ht="20.100000000000001" customHeight="1">
      <c r="A21" s="32" t="s">
        <v>191</v>
      </c>
      <c r="B21" s="381"/>
      <c r="C21" s="32" t="s">
        <v>192</v>
      </c>
      <c r="D21" s="319">
        <v>3630</v>
      </c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3"/>
      <c r="AE21" s="303"/>
      <c r="AF21" s="303"/>
      <c r="AG21" s="303"/>
      <c r="AH21" s="303"/>
      <c r="AI21" s="303"/>
      <c r="AJ21" s="303"/>
      <c r="AK21" s="303"/>
      <c r="AL21" s="303"/>
      <c r="AM21" s="303"/>
      <c r="AN21" s="303"/>
      <c r="AO21" s="303"/>
      <c r="AP21" s="303"/>
      <c r="AQ21" s="303"/>
      <c r="AR21" s="303"/>
      <c r="AS21" s="303"/>
      <c r="AT21" s="303"/>
      <c r="AU21" s="303"/>
      <c r="AV21" s="303"/>
      <c r="AW21" s="303"/>
      <c r="AX21" s="303"/>
      <c r="AY21" s="303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  <c r="BS21" s="303"/>
      <c r="BT21" s="303"/>
      <c r="BU21" s="303"/>
      <c r="BV21" s="303"/>
      <c r="BW21" s="303"/>
      <c r="BX21" s="303"/>
      <c r="BY21" s="303"/>
      <c r="BZ21" s="303"/>
      <c r="CA21" s="303"/>
      <c r="CB21" s="303"/>
      <c r="CC21" s="303"/>
      <c r="CD21" s="303"/>
      <c r="CE21" s="303"/>
      <c r="CF21" s="303"/>
      <c r="CG21" s="303"/>
      <c r="CH21" s="303"/>
      <c r="CI21" s="303"/>
      <c r="CJ21" s="303"/>
      <c r="CK21" s="303"/>
      <c r="CL21" s="303"/>
      <c r="CM21" s="303"/>
      <c r="CN21" s="303"/>
      <c r="CO21" s="303"/>
      <c r="CP21" s="303"/>
      <c r="CQ21" s="303"/>
      <c r="CR21" s="303"/>
      <c r="CS21" s="303"/>
      <c r="CT21" s="303"/>
      <c r="CU21" s="303"/>
      <c r="CV21" s="303"/>
      <c r="CW21" s="303"/>
      <c r="CX21" s="303"/>
      <c r="CY21" s="303"/>
      <c r="CZ21" s="303"/>
      <c r="DA21" s="303"/>
      <c r="DB21" s="303"/>
      <c r="DC21" s="303"/>
      <c r="DD21" s="303"/>
      <c r="DE21" s="303"/>
      <c r="DF21" s="303"/>
      <c r="DG21" s="303"/>
      <c r="DH21" s="303"/>
      <c r="DI21" s="303"/>
      <c r="DJ21" s="303"/>
      <c r="DK21" s="303"/>
      <c r="DL21" s="303"/>
      <c r="DM21" s="303"/>
      <c r="DN21" s="303"/>
      <c r="DO21" s="303"/>
      <c r="DP21" s="303"/>
      <c r="DQ21" s="303"/>
      <c r="DR21" s="303"/>
      <c r="DS21" s="303"/>
      <c r="DT21" s="303"/>
      <c r="DU21" s="303"/>
      <c r="DV21" s="303"/>
      <c r="DW21" s="303"/>
      <c r="DX21" s="303"/>
      <c r="DY21" s="303"/>
      <c r="DZ21" s="303"/>
      <c r="EA21" s="303"/>
      <c r="EB21" s="303"/>
      <c r="EC21" s="303"/>
      <c r="ED21" s="303"/>
      <c r="EE21" s="303"/>
      <c r="EF21" s="303"/>
      <c r="EG21" s="303"/>
      <c r="EH21" s="303"/>
    </row>
    <row r="22" spans="1:138" customFormat="1" ht="20.100000000000001" customHeight="1">
      <c r="A22" s="32" t="s">
        <v>193</v>
      </c>
      <c r="B22" s="381">
        <f>B23+B27</f>
        <v>0</v>
      </c>
      <c r="C22" s="32" t="s">
        <v>194</v>
      </c>
      <c r="D22" s="319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303"/>
      <c r="AI22" s="303"/>
      <c r="AJ22" s="303"/>
      <c r="AK22" s="303"/>
      <c r="AL22" s="303"/>
      <c r="AM22" s="303"/>
      <c r="AN22" s="303"/>
      <c r="AO22" s="303"/>
      <c r="AP22" s="303"/>
      <c r="AQ22" s="303"/>
      <c r="AR22" s="303"/>
      <c r="AS22" s="303"/>
      <c r="AT22" s="303"/>
      <c r="AU22" s="303"/>
      <c r="AV22" s="303"/>
      <c r="AW22" s="303"/>
      <c r="AX22" s="303"/>
      <c r="AY22" s="303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  <c r="BS22" s="303"/>
      <c r="BT22" s="303"/>
      <c r="BU22" s="303"/>
      <c r="BV22" s="303"/>
      <c r="BW22" s="303"/>
      <c r="BX22" s="303"/>
      <c r="BY22" s="303"/>
      <c r="BZ22" s="303"/>
      <c r="CA22" s="303"/>
      <c r="CB22" s="303"/>
      <c r="CC22" s="303"/>
      <c r="CD22" s="303"/>
      <c r="CE22" s="303"/>
      <c r="CF22" s="303"/>
      <c r="CG22" s="303"/>
      <c r="CH22" s="303"/>
      <c r="CI22" s="303"/>
      <c r="CJ22" s="303"/>
      <c r="CK22" s="303"/>
      <c r="CL22" s="303"/>
      <c r="CM22" s="303"/>
      <c r="CN22" s="303"/>
      <c r="CO22" s="303"/>
      <c r="CP22" s="303"/>
      <c r="CQ22" s="303"/>
      <c r="CR22" s="303"/>
      <c r="CS22" s="303"/>
      <c r="CT22" s="303"/>
      <c r="CU22" s="303"/>
      <c r="CV22" s="303"/>
      <c r="CW22" s="303"/>
      <c r="CX22" s="303"/>
      <c r="CY22" s="303"/>
      <c r="CZ22" s="303"/>
      <c r="DA22" s="303"/>
      <c r="DB22" s="303"/>
      <c r="DC22" s="303"/>
      <c r="DD22" s="303"/>
      <c r="DE22" s="303"/>
      <c r="DF22" s="303"/>
      <c r="DG22" s="303"/>
      <c r="DH22" s="303"/>
      <c r="DI22" s="303"/>
      <c r="DJ22" s="303"/>
      <c r="DK22" s="303"/>
      <c r="DL22" s="303"/>
      <c r="DM22" s="303"/>
      <c r="DN22" s="303"/>
      <c r="DO22" s="303"/>
      <c r="DP22" s="303"/>
      <c r="DQ22" s="303"/>
      <c r="DR22" s="303"/>
      <c r="DS22" s="303"/>
      <c r="DT22" s="303"/>
      <c r="DU22" s="303"/>
      <c r="DV22" s="303"/>
      <c r="DW22" s="303"/>
      <c r="DX22" s="303"/>
      <c r="DY22" s="303"/>
      <c r="DZ22" s="303"/>
      <c r="EA22" s="303"/>
      <c r="EB22" s="303"/>
      <c r="EC22" s="303"/>
      <c r="ED22" s="303"/>
      <c r="EE22" s="303"/>
      <c r="EF22" s="303"/>
      <c r="EG22" s="303"/>
      <c r="EH22" s="303"/>
    </row>
    <row r="23" spans="1:138" customFormat="1" ht="20.100000000000001" customHeight="1">
      <c r="A23" s="32" t="s">
        <v>195</v>
      </c>
      <c r="B23" s="381">
        <f>SUM(B25:B26)</f>
        <v>0</v>
      </c>
      <c r="C23" s="32" t="s">
        <v>196</v>
      </c>
      <c r="D23" s="319"/>
      <c r="E23" s="303"/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O23" s="303"/>
      <c r="AP23" s="303"/>
      <c r="AQ23" s="303"/>
      <c r="AR23" s="303"/>
      <c r="AS23" s="303"/>
      <c r="AT23" s="303"/>
      <c r="AU23" s="303"/>
      <c r="AV23" s="303"/>
      <c r="AW23" s="303"/>
      <c r="AX23" s="303"/>
      <c r="AY23" s="303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  <c r="BR23" s="303"/>
      <c r="BS23" s="303"/>
      <c r="BT23" s="303"/>
      <c r="BU23" s="303"/>
      <c r="BV23" s="303"/>
      <c r="BW23" s="303"/>
      <c r="BX23" s="303"/>
      <c r="BY23" s="303"/>
      <c r="BZ23" s="303"/>
      <c r="CA23" s="303"/>
      <c r="CB23" s="303"/>
      <c r="CC23" s="303"/>
      <c r="CD23" s="303"/>
      <c r="CE23" s="303"/>
      <c r="CF23" s="303"/>
      <c r="CG23" s="303"/>
      <c r="CH23" s="303"/>
      <c r="CI23" s="303"/>
      <c r="CJ23" s="303"/>
      <c r="CK23" s="303"/>
      <c r="CL23" s="303"/>
      <c r="CM23" s="303"/>
      <c r="CN23" s="303"/>
      <c r="CO23" s="303"/>
      <c r="CP23" s="303"/>
      <c r="CQ23" s="303"/>
      <c r="CR23" s="303"/>
      <c r="CS23" s="303"/>
      <c r="CT23" s="303"/>
      <c r="CU23" s="303"/>
      <c r="CV23" s="303"/>
      <c r="CW23" s="303"/>
      <c r="CX23" s="303"/>
      <c r="CY23" s="303"/>
      <c r="CZ23" s="303"/>
      <c r="DA23" s="303"/>
      <c r="DB23" s="303"/>
      <c r="DC23" s="303"/>
      <c r="DD23" s="303"/>
      <c r="DE23" s="303"/>
      <c r="DF23" s="303"/>
      <c r="DG23" s="303"/>
      <c r="DH23" s="303"/>
      <c r="DI23" s="303"/>
      <c r="DJ23" s="303"/>
      <c r="DK23" s="303"/>
      <c r="DL23" s="303"/>
      <c r="DM23" s="303"/>
      <c r="DN23" s="303"/>
      <c r="DO23" s="303"/>
      <c r="DP23" s="303"/>
      <c r="DQ23" s="303"/>
      <c r="DR23" s="303"/>
      <c r="DS23" s="303"/>
      <c r="DT23" s="303"/>
      <c r="DU23" s="303"/>
      <c r="DV23" s="303"/>
      <c r="DW23" s="303"/>
      <c r="DX23" s="303"/>
      <c r="DY23" s="303"/>
      <c r="DZ23" s="303"/>
      <c r="EA23" s="303"/>
      <c r="EB23" s="303"/>
      <c r="EC23" s="303"/>
      <c r="ED23" s="303"/>
      <c r="EE23" s="303"/>
      <c r="EF23" s="303"/>
      <c r="EG23" s="303"/>
      <c r="EH23" s="303"/>
    </row>
    <row r="24" spans="1:138" customFormat="1" ht="20.100000000000001" customHeight="1">
      <c r="A24" s="32" t="s">
        <v>197</v>
      </c>
      <c r="B24" s="381"/>
      <c r="C24" s="323" t="s">
        <v>198</v>
      </c>
      <c r="D24" s="319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03"/>
      <c r="AF24" s="303"/>
      <c r="AG24" s="303"/>
      <c r="AH24" s="303"/>
      <c r="AI24" s="303"/>
      <c r="AJ24" s="303"/>
      <c r="AK24" s="303"/>
      <c r="AL24" s="303"/>
      <c r="AM24" s="303"/>
      <c r="AN24" s="303"/>
      <c r="AO24" s="303"/>
      <c r="AP24" s="303"/>
      <c r="AQ24" s="303"/>
      <c r="AR24" s="303"/>
      <c r="AS24" s="303"/>
      <c r="AT24" s="303"/>
      <c r="AU24" s="303"/>
      <c r="AV24" s="303"/>
      <c r="AW24" s="303"/>
      <c r="AX24" s="303"/>
      <c r="AY24" s="303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  <c r="BS24" s="303"/>
      <c r="BT24" s="303"/>
      <c r="BU24" s="303"/>
      <c r="BV24" s="303"/>
      <c r="BW24" s="303"/>
      <c r="BX24" s="303"/>
      <c r="BY24" s="303"/>
      <c r="BZ24" s="303"/>
      <c r="CA24" s="303"/>
      <c r="CB24" s="303"/>
      <c r="CC24" s="303"/>
      <c r="CD24" s="303"/>
      <c r="CE24" s="303"/>
      <c r="CF24" s="303"/>
      <c r="CG24" s="303"/>
      <c r="CH24" s="303"/>
      <c r="CI24" s="303"/>
      <c r="CJ24" s="303"/>
      <c r="CK24" s="303"/>
      <c r="CL24" s="303"/>
      <c r="CM24" s="303"/>
      <c r="CN24" s="303"/>
      <c r="CO24" s="303"/>
      <c r="CP24" s="303"/>
      <c r="CQ24" s="303"/>
      <c r="CR24" s="303"/>
      <c r="CS24" s="303"/>
      <c r="CT24" s="303"/>
      <c r="CU24" s="303"/>
      <c r="CV24" s="303"/>
      <c r="CW24" s="303"/>
      <c r="CX24" s="303"/>
      <c r="CY24" s="303"/>
      <c r="CZ24" s="303"/>
      <c r="DA24" s="303"/>
      <c r="DB24" s="303"/>
      <c r="DC24" s="303"/>
      <c r="DD24" s="303"/>
      <c r="DE24" s="303"/>
      <c r="DF24" s="303"/>
      <c r="DG24" s="303"/>
      <c r="DH24" s="303"/>
      <c r="DI24" s="303"/>
      <c r="DJ24" s="303"/>
      <c r="DK24" s="303"/>
      <c r="DL24" s="303"/>
      <c r="DM24" s="303"/>
      <c r="DN24" s="303"/>
      <c r="DO24" s="303"/>
      <c r="DP24" s="303"/>
      <c r="DQ24" s="303"/>
      <c r="DR24" s="303"/>
      <c r="DS24" s="303"/>
      <c r="DT24" s="303"/>
      <c r="DU24" s="303"/>
      <c r="DV24" s="303"/>
      <c r="DW24" s="303"/>
      <c r="DX24" s="303"/>
      <c r="DY24" s="303"/>
      <c r="DZ24" s="303"/>
      <c r="EA24" s="303"/>
      <c r="EB24" s="303"/>
      <c r="EC24" s="303"/>
      <c r="ED24" s="303"/>
      <c r="EE24" s="303"/>
      <c r="EF24" s="303"/>
      <c r="EG24" s="303"/>
      <c r="EH24" s="303"/>
    </row>
    <row r="25" spans="1:138" customFormat="1" ht="20.100000000000001" customHeight="1">
      <c r="A25" s="32" t="s">
        <v>199</v>
      </c>
      <c r="B25" s="381"/>
      <c r="C25" s="315" t="s">
        <v>200</v>
      </c>
      <c r="D25" s="311">
        <f>D26</f>
        <v>0</v>
      </c>
      <c r="E25" s="303"/>
      <c r="F25" s="303"/>
      <c r="G25" s="303"/>
      <c r="H25" s="303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303"/>
      <c r="AA25" s="303"/>
      <c r="AB25" s="303"/>
      <c r="AC25" s="303"/>
      <c r="AD25" s="303"/>
      <c r="AE25" s="303"/>
      <c r="AF25" s="303"/>
      <c r="AG25" s="303"/>
      <c r="AH25" s="303"/>
      <c r="AI25" s="303"/>
      <c r="AJ25" s="303"/>
      <c r="AK25" s="303"/>
      <c r="AL25" s="303"/>
      <c r="AM25" s="303"/>
      <c r="AN25" s="303"/>
      <c r="AO25" s="303"/>
      <c r="AP25" s="303"/>
      <c r="AQ25" s="303"/>
      <c r="AR25" s="303"/>
      <c r="AS25" s="303"/>
      <c r="AT25" s="303"/>
      <c r="AU25" s="303"/>
      <c r="AV25" s="303"/>
      <c r="AW25" s="303"/>
      <c r="AX25" s="303"/>
      <c r="AY25" s="303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  <c r="BS25" s="303"/>
      <c r="BT25" s="303"/>
      <c r="BU25" s="303"/>
      <c r="BV25" s="303"/>
      <c r="BW25" s="303"/>
      <c r="BX25" s="303"/>
      <c r="BY25" s="303"/>
      <c r="BZ25" s="303"/>
      <c r="CA25" s="303"/>
      <c r="CB25" s="303"/>
      <c r="CC25" s="303"/>
      <c r="CD25" s="303"/>
      <c r="CE25" s="303"/>
      <c r="CF25" s="303"/>
      <c r="CG25" s="303"/>
      <c r="CH25" s="303"/>
      <c r="CI25" s="303"/>
      <c r="CJ25" s="303"/>
      <c r="CK25" s="303"/>
      <c r="CL25" s="303"/>
      <c r="CM25" s="303"/>
      <c r="CN25" s="303"/>
      <c r="CO25" s="303"/>
      <c r="CP25" s="303"/>
      <c r="CQ25" s="303"/>
      <c r="CR25" s="303"/>
      <c r="CS25" s="303"/>
      <c r="CT25" s="303"/>
      <c r="CU25" s="303"/>
      <c r="CV25" s="303"/>
      <c r="CW25" s="303"/>
      <c r="CX25" s="303"/>
      <c r="CY25" s="303"/>
      <c r="CZ25" s="303"/>
      <c r="DA25" s="303"/>
      <c r="DB25" s="303"/>
      <c r="DC25" s="303"/>
      <c r="DD25" s="303"/>
      <c r="DE25" s="303"/>
      <c r="DF25" s="303"/>
      <c r="DG25" s="303"/>
      <c r="DH25" s="303"/>
      <c r="DI25" s="303"/>
      <c r="DJ25" s="303"/>
      <c r="DK25" s="303"/>
      <c r="DL25" s="303"/>
      <c r="DM25" s="303"/>
      <c r="DN25" s="303"/>
      <c r="DO25" s="303"/>
      <c r="DP25" s="303"/>
      <c r="DQ25" s="303"/>
      <c r="DR25" s="303"/>
      <c r="DS25" s="303"/>
      <c r="DT25" s="303"/>
      <c r="DU25" s="303"/>
      <c r="DV25" s="303"/>
      <c r="DW25" s="303"/>
      <c r="DX25" s="303"/>
      <c r="DY25" s="303"/>
      <c r="DZ25" s="303"/>
      <c r="EA25" s="303"/>
      <c r="EB25" s="303"/>
      <c r="EC25" s="303"/>
      <c r="ED25" s="303"/>
      <c r="EE25" s="303"/>
      <c r="EF25" s="303"/>
      <c r="EG25" s="303"/>
      <c r="EH25" s="303"/>
    </row>
    <row r="26" spans="1:138" customFormat="1" ht="20.100000000000001" customHeight="1">
      <c r="A26" s="32" t="s">
        <v>201</v>
      </c>
      <c r="B26" s="381"/>
      <c r="C26" s="315" t="s">
        <v>202</v>
      </c>
      <c r="D26" s="311">
        <f>B29-D5-D6-D20</f>
        <v>0</v>
      </c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303"/>
      <c r="AJ26" s="303"/>
      <c r="AK26" s="303"/>
      <c r="AL26" s="303"/>
      <c r="AM26" s="303"/>
      <c r="AN26" s="303"/>
      <c r="AO26" s="303"/>
      <c r="AP26" s="303"/>
      <c r="AQ26" s="303"/>
      <c r="AR26" s="303"/>
      <c r="AS26" s="303"/>
      <c r="AT26" s="303"/>
      <c r="AU26" s="303"/>
      <c r="AV26" s="303"/>
      <c r="AW26" s="303"/>
      <c r="AX26" s="303"/>
      <c r="AY26" s="30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  <c r="BS26" s="303"/>
      <c r="BT26" s="303"/>
      <c r="BU26" s="303"/>
      <c r="BV26" s="303"/>
      <c r="BW26" s="303"/>
      <c r="BX26" s="303"/>
      <c r="BY26" s="303"/>
      <c r="BZ26" s="303"/>
      <c r="CA26" s="303"/>
      <c r="CB26" s="303"/>
      <c r="CC26" s="303"/>
      <c r="CD26" s="303"/>
      <c r="CE26" s="303"/>
      <c r="CF26" s="303"/>
      <c r="CG26" s="303"/>
      <c r="CH26" s="303"/>
      <c r="CI26" s="303"/>
      <c r="CJ26" s="303"/>
      <c r="CK26" s="303"/>
      <c r="CL26" s="303"/>
      <c r="CM26" s="303"/>
      <c r="CN26" s="303"/>
      <c r="CO26" s="303"/>
      <c r="CP26" s="303"/>
      <c r="CQ26" s="303"/>
      <c r="CR26" s="303"/>
      <c r="CS26" s="303"/>
      <c r="CT26" s="303"/>
      <c r="CU26" s="303"/>
      <c r="CV26" s="303"/>
      <c r="CW26" s="303"/>
      <c r="CX26" s="303"/>
      <c r="CY26" s="303"/>
      <c r="CZ26" s="303"/>
      <c r="DA26" s="303"/>
      <c r="DB26" s="303"/>
      <c r="DC26" s="303"/>
      <c r="DD26" s="303"/>
      <c r="DE26" s="303"/>
      <c r="DF26" s="303"/>
      <c r="DG26" s="303"/>
      <c r="DH26" s="303"/>
      <c r="DI26" s="303"/>
      <c r="DJ26" s="303"/>
      <c r="DK26" s="303"/>
      <c r="DL26" s="303"/>
      <c r="DM26" s="303"/>
      <c r="DN26" s="303"/>
      <c r="DO26" s="303"/>
      <c r="DP26" s="303"/>
      <c r="DQ26" s="303"/>
      <c r="DR26" s="303"/>
      <c r="DS26" s="303"/>
      <c r="DT26" s="303"/>
      <c r="DU26" s="303"/>
      <c r="DV26" s="303"/>
      <c r="DW26" s="303"/>
      <c r="DX26" s="303"/>
      <c r="DY26" s="303"/>
      <c r="DZ26" s="303"/>
      <c r="EA26" s="303"/>
      <c r="EB26" s="303"/>
      <c r="EC26" s="303"/>
      <c r="ED26" s="303"/>
      <c r="EE26" s="303"/>
      <c r="EF26" s="303"/>
      <c r="EG26" s="303"/>
      <c r="EH26" s="303"/>
    </row>
    <row r="27" spans="1:138" customFormat="1" ht="20.100000000000001" customHeight="1">
      <c r="A27" s="32"/>
      <c r="B27" s="381"/>
      <c r="C27" s="383"/>
      <c r="D27" s="320"/>
      <c r="E27" s="303"/>
      <c r="F27" s="303"/>
      <c r="G27" s="303"/>
      <c r="H27" s="303"/>
      <c r="I27" s="303"/>
      <c r="J27" s="303"/>
      <c r="K27" s="303"/>
      <c r="L27" s="303"/>
      <c r="M27" s="303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303"/>
      <c r="AF27" s="303"/>
      <c r="AG27" s="303"/>
      <c r="AH27" s="303"/>
      <c r="AI27" s="303"/>
      <c r="AJ27" s="303"/>
      <c r="AK27" s="303"/>
      <c r="AL27" s="303"/>
      <c r="AM27" s="303"/>
      <c r="AN27" s="303"/>
      <c r="AO27" s="303"/>
      <c r="AP27" s="303"/>
      <c r="AQ27" s="303"/>
      <c r="AR27" s="303"/>
      <c r="AS27" s="303"/>
      <c r="AT27" s="303"/>
      <c r="AU27" s="303"/>
      <c r="AV27" s="303"/>
      <c r="AW27" s="303"/>
      <c r="AX27" s="303"/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  <c r="BS27" s="303"/>
      <c r="BT27" s="303"/>
      <c r="BU27" s="303"/>
      <c r="BV27" s="303"/>
      <c r="BW27" s="303"/>
      <c r="BX27" s="303"/>
      <c r="BY27" s="303"/>
      <c r="BZ27" s="303"/>
      <c r="CA27" s="303"/>
      <c r="CB27" s="303"/>
      <c r="CC27" s="303"/>
      <c r="CD27" s="303"/>
      <c r="CE27" s="303"/>
      <c r="CF27" s="303"/>
      <c r="CG27" s="303"/>
      <c r="CH27" s="303"/>
      <c r="CI27" s="303"/>
      <c r="CJ27" s="303"/>
      <c r="CK27" s="303"/>
      <c r="CL27" s="303"/>
      <c r="CM27" s="303"/>
      <c r="CN27" s="303"/>
      <c r="CO27" s="303"/>
      <c r="CP27" s="303"/>
      <c r="CQ27" s="303"/>
      <c r="CR27" s="303"/>
      <c r="CS27" s="303"/>
      <c r="CT27" s="303"/>
      <c r="CU27" s="303"/>
      <c r="CV27" s="303"/>
      <c r="CW27" s="303"/>
      <c r="CX27" s="303"/>
      <c r="CY27" s="303"/>
      <c r="CZ27" s="303"/>
      <c r="DA27" s="303"/>
      <c r="DB27" s="303"/>
      <c r="DC27" s="303"/>
      <c r="DD27" s="303"/>
      <c r="DE27" s="303"/>
      <c r="DF27" s="303"/>
      <c r="DG27" s="303"/>
      <c r="DH27" s="303"/>
      <c r="DI27" s="303"/>
      <c r="DJ27" s="303"/>
      <c r="DK27" s="303"/>
      <c r="DL27" s="303"/>
      <c r="DM27" s="303"/>
      <c r="DN27" s="303"/>
      <c r="DO27" s="303"/>
      <c r="DP27" s="303"/>
      <c r="DQ27" s="303"/>
      <c r="DR27" s="303"/>
      <c r="DS27" s="303"/>
      <c r="DT27" s="303"/>
      <c r="DU27" s="303"/>
      <c r="DV27" s="303"/>
      <c r="DW27" s="303"/>
      <c r="DX27" s="303"/>
      <c r="DY27" s="303"/>
      <c r="DZ27" s="303"/>
      <c r="EA27" s="303"/>
      <c r="EB27" s="303"/>
      <c r="EC27" s="303"/>
      <c r="ED27" s="303"/>
      <c r="EE27" s="303"/>
      <c r="EF27" s="303"/>
      <c r="EG27" s="303"/>
      <c r="EH27" s="303"/>
    </row>
    <row r="28" spans="1:138" customFormat="1" ht="20.100000000000001" customHeight="1">
      <c r="A28" s="324"/>
      <c r="B28" s="280"/>
      <c r="C28" s="324"/>
      <c r="D28" s="320"/>
      <c r="E28" s="303"/>
      <c r="F28" s="303"/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03"/>
      <c r="AC28" s="303"/>
      <c r="AD28" s="303"/>
      <c r="AE28" s="303"/>
      <c r="AF28" s="303"/>
      <c r="AG28" s="303"/>
      <c r="AH28" s="303"/>
      <c r="AI28" s="303"/>
      <c r="AJ28" s="303"/>
      <c r="AK28" s="303"/>
      <c r="AL28" s="303"/>
      <c r="AM28" s="303"/>
      <c r="AN28" s="303"/>
      <c r="AO28" s="303"/>
      <c r="AP28" s="303"/>
      <c r="AQ28" s="303"/>
      <c r="AR28" s="303"/>
      <c r="AS28" s="303"/>
      <c r="AT28" s="303"/>
      <c r="AU28" s="303"/>
      <c r="AV28" s="303"/>
      <c r="AW28" s="303"/>
      <c r="AX28" s="303"/>
      <c r="AY28" s="303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  <c r="BS28" s="303"/>
      <c r="BT28" s="303"/>
      <c r="BU28" s="303"/>
      <c r="BV28" s="303"/>
      <c r="BW28" s="303"/>
      <c r="BX28" s="303"/>
      <c r="BY28" s="303"/>
      <c r="BZ28" s="303"/>
      <c r="CA28" s="303"/>
      <c r="CB28" s="303"/>
      <c r="CC28" s="303"/>
      <c r="CD28" s="303"/>
      <c r="CE28" s="303"/>
      <c r="CF28" s="303"/>
      <c r="CG28" s="303"/>
      <c r="CH28" s="303"/>
      <c r="CI28" s="303"/>
      <c r="CJ28" s="303"/>
      <c r="CK28" s="303"/>
      <c r="CL28" s="303"/>
      <c r="CM28" s="303"/>
      <c r="CN28" s="303"/>
      <c r="CO28" s="303"/>
      <c r="CP28" s="303"/>
      <c r="CQ28" s="303"/>
      <c r="CR28" s="303"/>
      <c r="CS28" s="303"/>
      <c r="CT28" s="303"/>
      <c r="CU28" s="303"/>
      <c r="CV28" s="303"/>
      <c r="CW28" s="303"/>
      <c r="CX28" s="303"/>
      <c r="CY28" s="303"/>
      <c r="CZ28" s="303"/>
      <c r="DA28" s="303"/>
      <c r="DB28" s="303"/>
      <c r="DC28" s="303"/>
      <c r="DD28" s="303"/>
      <c r="DE28" s="303"/>
      <c r="DF28" s="303"/>
      <c r="DG28" s="303"/>
      <c r="DH28" s="303"/>
      <c r="DI28" s="303"/>
      <c r="DJ28" s="303"/>
      <c r="DK28" s="303"/>
      <c r="DL28" s="303"/>
      <c r="DM28" s="303"/>
      <c r="DN28" s="303"/>
      <c r="DO28" s="303"/>
      <c r="DP28" s="303"/>
      <c r="DQ28" s="303"/>
      <c r="DR28" s="303"/>
      <c r="DS28" s="303"/>
      <c r="DT28" s="303"/>
      <c r="DU28" s="303"/>
      <c r="DV28" s="303"/>
      <c r="DW28" s="303"/>
      <c r="DX28" s="303"/>
      <c r="DY28" s="303"/>
      <c r="DZ28" s="303"/>
      <c r="EA28" s="303"/>
      <c r="EB28" s="303"/>
      <c r="EC28" s="303"/>
      <c r="ED28" s="303"/>
      <c r="EE28" s="303"/>
      <c r="EF28" s="303"/>
      <c r="EG28" s="303"/>
      <c r="EH28" s="303"/>
    </row>
    <row r="29" spans="1:138" customFormat="1" ht="20.100000000000001" customHeight="1">
      <c r="A29" s="325" t="s">
        <v>203</v>
      </c>
      <c r="B29" s="311">
        <f>B5+B6</f>
        <v>482030</v>
      </c>
      <c r="C29" s="325" t="s">
        <v>204</v>
      </c>
      <c r="D29" s="311">
        <f>D5+D6+D20+D25</f>
        <v>482030</v>
      </c>
      <c r="E29" s="303"/>
      <c r="F29" s="303"/>
      <c r="G29" s="384"/>
      <c r="H29" s="303"/>
      <c r="I29" s="303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303"/>
      <c r="AM29" s="303"/>
      <c r="AN29" s="303"/>
      <c r="AO29" s="303"/>
      <c r="AP29" s="303"/>
      <c r="AQ29" s="303"/>
      <c r="AR29" s="303"/>
      <c r="AS29" s="303"/>
      <c r="AT29" s="303"/>
      <c r="AU29" s="303"/>
      <c r="AV29" s="303"/>
      <c r="AW29" s="303"/>
      <c r="AX29" s="303"/>
      <c r="AY29" s="30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  <c r="BS29" s="303"/>
      <c r="BT29" s="303"/>
      <c r="BU29" s="303"/>
      <c r="BV29" s="303"/>
      <c r="BW29" s="303"/>
      <c r="BX29" s="303"/>
      <c r="BY29" s="303"/>
      <c r="BZ29" s="303"/>
      <c r="CA29" s="303"/>
      <c r="CB29" s="303"/>
      <c r="CC29" s="303"/>
      <c r="CD29" s="303"/>
      <c r="CE29" s="303"/>
      <c r="CF29" s="303"/>
      <c r="CG29" s="303"/>
      <c r="CH29" s="303"/>
      <c r="CI29" s="303"/>
      <c r="CJ29" s="303"/>
      <c r="CK29" s="303"/>
      <c r="CL29" s="303"/>
      <c r="CM29" s="303"/>
      <c r="CN29" s="303"/>
      <c r="CO29" s="303"/>
      <c r="CP29" s="303"/>
      <c r="CQ29" s="303"/>
      <c r="CR29" s="303"/>
      <c r="CS29" s="303"/>
      <c r="CT29" s="303"/>
      <c r="CU29" s="303"/>
      <c r="CV29" s="303"/>
      <c r="CW29" s="303"/>
      <c r="CX29" s="303"/>
      <c r="CY29" s="303"/>
      <c r="CZ29" s="303"/>
      <c r="DA29" s="303"/>
      <c r="DB29" s="303"/>
      <c r="DC29" s="303"/>
      <c r="DD29" s="303"/>
      <c r="DE29" s="303"/>
      <c r="DF29" s="303"/>
      <c r="DG29" s="303"/>
      <c r="DH29" s="303"/>
      <c r="DI29" s="303"/>
      <c r="DJ29" s="303"/>
      <c r="DK29" s="303"/>
      <c r="DL29" s="303"/>
      <c r="DM29" s="303"/>
      <c r="DN29" s="303"/>
      <c r="DO29" s="303"/>
      <c r="DP29" s="303"/>
      <c r="DQ29" s="303"/>
      <c r="DR29" s="303"/>
      <c r="DS29" s="303"/>
      <c r="DT29" s="303"/>
      <c r="DU29" s="303"/>
      <c r="DV29" s="303"/>
      <c r="DW29" s="303"/>
      <c r="DX29" s="303"/>
      <c r="DY29" s="303"/>
      <c r="DZ29" s="303"/>
      <c r="EA29" s="303"/>
      <c r="EB29" s="303"/>
      <c r="EC29" s="303"/>
      <c r="ED29" s="303"/>
      <c r="EE29" s="303"/>
      <c r="EF29" s="303"/>
      <c r="EG29" s="303"/>
      <c r="EH29" s="303"/>
    </row>
  </sheetData>
  <mergeCells count="2">
    <mergeCell ref="A2:D2"/>
    <mergeCell ref="C3:D3"/>
  </mergeCells>
  <phoneticPr fontId="61" type="noConversion"/>
  <printOptions horizontalCentered="1"/>
  <pageMargins left="0.82638888888888895" right="0.70833333333333304" top="0.98402777777777795" bottom="0.78680555555555598" header="0.51180555555555596" footer="0.70833333333333304"/>
  <pageSetup paperSize="9" scale="89" orientation="portrait" useFirstPageNumber="1"/>
  <headerFooter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D70"/>
  <sheetViews>
    <sheetView workbookViewId="0">
      <selection activeCell="A2" sqref="A2:D2"/>
    </sheetView>
  </sheetViews>
  <sheetFormatPr defaultColWidth="9" defaultRowHeight="14.25"/>
  <cols>
    <col min="1" max="1" width="38" style="303" customWidth="1"/>
    <col min="2" max="4" width="13.75" style="302" customWidth="1"/>
  </cols>
  <sheetData>
    <row r="1" spans="1:4" s="303" customFormat="1" ht="27" customHeight="1">
      <c r="A1" s="363" t="s">
        <v>1432</v>
      </c>
      <c r="B1" s="302"/>
      <c r="C1" s="302"/>
      <c r="D1" s="302"/>
    </row>
    <row r="2" spans="1:4" s="362" customFormat="1" ht="29.25" customHeight="1">
      <c r="A2" s="499" t="s">
        <v>1894</v>
      </c>
      <c r="B2" s="497"/>
      <c r="C2" s="497"/>
      <c r="D2" s="497"/>
    </row>
    <row r="3" spans="1:4" s="303" customFormat="1" ht="19.899999999999999" customHeight="1">
      <c r="A3" s="362"/>
      <c r="B3" s="302"/>
      <c r="C3" s="302"/>
      <c r="D3" s="364" t="s">
        <v>92</v>
      </c>
    </row>
    <row r="4" spans="1:4" s="303" customFormat="1" ht="20.100000000000001" customHeight="1">
      <c r="A4" s="365" t="s">
        <v>93</v>
      </c>
      <c r="B4" s="366" t="s">
        <v>1423</v>
      </c>
      <c r="C4" s="366" t="s">
        <v>1405</v>
      </c>
      <c r="D4" s="366" t="s">
        <v>1424</v>
      </c>
    </row>
    <row r="5" spans="1:4" s="303" customFormat="1" ht="20.100000000000001" customHeight="1">
      <c r="A5" s="367" t="s">
        <v>99</v>
      </c>
      <c r="B5" s="368">
        <f>SUM(B6:B21)</f>
        <v>34061</v>
      </c>
      <c r="C5" s="368">
        <f>SUM(C6:C21)</f>
        <v>38650</v>
      </c>
      <c r="D5" s="369">
        <f>(C5-B5)/B5*100</f>
        <v>13.5</v>
      </c>
    </row>
    <row r="6" spans="1:4" s="303" customFormat="1" ht="20.100000000000001" customHeight="1">
      <c r="A6" s="370" t="s">
        <v>100</v>
      </c>
      <c r="B6" s="260">
        <v>8195</v>
      </c>
      <c r="C6" s="260">
        <v>11810</v>
      </c>
      <c r="D6" s="371">
        <f t="shared" ref="D6:D31" si="0">(C6-B6)/B6*100</f>
        <v>44.1</v>
      </c>
    </row>
    <row r="7" spans="1:4" s="303" customFormat="1" ht="20.100000000000001" customHeight="1">
      <c r="A7" s="370" t="s">
        <v>101</v>
      </c>
      <c r="B7" s="260">
        <v>2215</v>
      </c>
      <c r="C7" s="260">
        <v>3030</v>
      </c>
      <c r="D7" s="371">
        <f t="shared" si="0"/>
        <v>36.799999999999997</v>
      </c>
    </row>
    <row r="8" spans="1:4" s="303" customFormat="1" ht="20.100000000000001" customHeight="1">
      <c r="A8" s="370" t="s">
        <v>102</v>
      </c>
      <c r="B8" s="260"/>
      <c r="C8" s="260"/>
      <c r="D8" s="371"/>
    </row>
    <row r="9" spans="1:4" s="303" customFormat="1" ht="20.100000000000001" customHeight="1">
      <c r="A9" s="370" t="s">
        <v>103</v>
      </c>
      <c r="B9" s="260">
        <v>635</v>
      </c>
      <c r="C9" s="260">
        <v>900</v>
      </c>
      <c r="D9" s="371">
        <f t="shared" si="0"/>
        <v>41.7</v>
      </c>
    </row>
    <row r="10" spans="1:4" s="303" customFormat="1" ht="20.100000000000001" customHeight="1">
      <c r="A10" s="370" t="s">
        <v>104</v>
      </c>
      <c r="B10" s="260">
        <v>1170</v>
      </c>
      <c r="C10" s="260">
        <v>1610</v>
      </c>
      <c r="D10" s="371">
        <f t="shared" si="0"/>
        <v>37.6</v>
      </c>
    </row>
    <row r="11" spans="1:4" s="303" customFormat="1" ht="20.100000000000001" customHeight="1">
      <c r="A11" s="370" t="s">
        <v>105</v>
      </c>
      <c r="B11" s="260">
        <v>1068</v>
      </c>
      <c r="C11" s="260">
        <v>1340</v>
      </c>
      <c r="D11" s="371">
        <f t="shared" si="0"/>
        <v>25.5</v>
      </c>
    </row>
    <row r="12" spans="1:4" s="303" customFormat="1" ht="20.100000000000001" customHeight="1">
      <c r="A12" s="370" t="s">
        <v>106</v>
      </c>
      <c r="B12" s="260">
        <v>1451</v>
      </c>
      <c r="C12" s="260">
        <v>1570</v>
      </c>
      <c r="D12" s="371">
        <f t="shared" si="0"/>
        <v>8.1999999999999993</v>
      </c>
    </row>
    <row r="13" spans="1:4" s="303" customFormat="1" ht="20.100000000000001" customHeight="1">
      <c r="A13" s="370" t="s">
        <v>107</v>
      </c>
      <c r="B13" s="260">
        <v>-611</v>
      </c>
      <c r="C13" s="260">
        <v>1550</v>
      </c>
      <c r="D13" s="371"/>
    </row>
    <row r="14" spans="1:4" s="303" customFormat="1" ht="20.100000000000001" customHeight="1">
      <c r="A14" s="370" t="s">
        <v>108</v>
      </c>
      <c r="B14" s="260">
        <v>1426</v>
      </c>
      <c r="C14" s="260">
        <v>1560</v>
      </c>
      <c r="D14" s="371">
        <f t="shared" si="0"/>
        <v>9.4</v>
      </c>
    </row>
    <row r="15" spans="1:4" s="303" customFormat="1" ht="20.100000000000001" customHeight="1">
      <c r="A15" s="370" t="s">
        <v>109</v>
      </c>
      <c r="B15" s="260">
        <v>12037</v>
      </c>
      <c r="C15" s="260">
        <v>8370</v>
      </c>
      <c r="D15" s="371">
        <f t="shared" si="0"/>
        <v>-30.5</v>
      </c>
    </row>
    <row r="16" spans="1:4" s="303" customFormat="1" ht="20.100000000000001" customHeight="1">
      <c r="A16" s="370" t="s">
        <v>110</v>
      </c>
      <c r="B16" s="260">
        <v>1326</v>
      </c>
      <c r="C16" s="260">
        <v>1350</v>
      </c>
      <c r="D16" s="371">
        <f t="shared" si="0"/>
        <v>1.8</v>
      </c>
    </row>
    <row r="17" spans="1:4" s="303" customFormat="1" ht="20.100000000000001" customHeight="1">
      <c r="A17" s="370" t="s">
        <v>111</v>
      </c>
      <c r="B17" s="260">
        <v>147</v>
      </c>
      <c r="C17" s="260">
        <v>210</v>
      </c>
      <c r="D17" s="371">
        <f t="shared" si="0"/>
        <v>42.9</v>
      </c>
    </row>
    <row r="18" spans="1:4" s="303" customFormat="1" ht="20.100000000000001" customHeight="1">
      <c r="A18" s="370" t="s">
        <v>112</v>
      </c>
      <c r="B18" s="260">
        <v>4739</v>
      </c>
      <c r="C18" s="260">
        <v>5100</v>
      </c>
      <c r="D18" s="371">
        <f t="shared" si="0"/>
        <v>7.6</v>
      </c>
    </row>
    <row r="19" spans="1:4" s="303" customFormat="1" ht="20.100000000000001" customHeight="1">
      <c r="A19" s="370" t="s">
        <v>113</v>
      </c>
      <c r="B19" s="260"/>
      <c r="C19" s="260"/>
      <c r="D19" s="371"/>
    </row>
    <row r="20" spans="1:4" s="303" customFormat="1" ht="20.100000000000001" customHeight="1">
      <c r="A20" s="370" t="s">
        <v>114</v>
      </c>
      <c r="B20" s="260">
        <v>207</v>
      </c>
      <c r="C20" s="260">
        <v>250</v>
      </c>
      <c r="D20" s="371">
        <f t="shared" si="0"/>
        <v>20.8</v>
      </c>
    </row>
    <row r="21" spans="1:4" s="303" customFormat="1" ht="20.100000000000001" customHeight="1">
      <c r="A21" s="370" t="s">
        <v>115</v>
      </c>
      <c r="B21" s="260">
        <v>56</v>
      </c>
      <c r="C21" s="260"/>
      <c r="D21" s="371">
        <f t="shared" si="0"/>
        <v>-100</v>
      </c>
    </row>
    <row r="22" spans="1:4" s="303" customFormat="1" ht="20.100000000000001" customHeight="1">
      <c r="A22" s="367" t="s">
        <v>116</v>
      </c>
      <c r="B22" s="265">
        <f>SUM(B23:B29)</f>
        <v>58791</v>
      </c>
      <c r="C22" s="265">
        <f>SUM(C23:C29)</f>
        <v>58850</v>
      </c>
      <c r="D22" s="369">
        <f t="shared" si="0"/>
        <v>0.1</v>
      </c>
    </row>
    <row r="23" spans="1:4" s="303" customFormat="1" ht="20.100000000000001" customHeight="1">
      <c r="A23" s="370" t="s">
        <v>117</v>
      </c>
      <c r="B23" s="260">
        <v>2026</v>
      </c>
      <c r="C23" s="260">
        <v>2240</v>
      </c>
      <c r="D23" s="371">
        <f t="shared" si="0"/>
        <v>10.6</v>
      </c>
    </row>
    <row r="24" spans="1:4" s="303" customFormat="1" ht="20.100000000000001" customHeight="1">
      <c r="A24" s="370" t="s">
        <v>118</v>
      </c>
      <c r="B24" s="260">
        <v>4855</v>
      </c>
      <c r="C24" s="260">
        <v>5095</v>
      </c>
      <c r="D24" s="371">
        <f t="shared" si="0"/>
        <v>4.9000000000000004</v>
      </c>
    </row>
    <row r="25" spans="1:4" s="303" customFormat="1" ht="20.100000000000001" customHeight="1">
      <c r="A25" s="370" t="s">
        <v>119</v>
      </c>
      <c r="B25" s="372">
        <v>5199</v>
      </c>
      <c r="C25" s="372">
        <v>4875</v>
      </c>
      <c r="D25" s="373">
        <f t="shared" si="0"/>
        <v>-6.2</v>
      </c>
    </row>
    <row r="26" spans="1:4" s="303" customFormat="1" ht="20.100000000000001" customHeight="1">
      <c r="A26" s="374" t="s">
        <v>120</v>
      </c>
      <c r="B26" s="372">
        <v>37101</v>
      </c>
      <c r="C26" s="372">
        <v>40840</v>
      </c>
      <c r="D26" s="373">
        <f t="shared" si="0"/>
        <v>10.1</v>
      </c>
    </row>
    <row r="27" spans="1:4" s="303" customFormat="1" ht="20.100000000000001" customHeight="1">
      <c r="A27" s="370" t="s">
        <v>121</v>
      </c>
      <c r="B27" s="372">
        <v>1948</v>
      </c>
      <c r="C27" s="372">
        <v>2210</v>
      </c>
      <c r="D27" s="373">
        <f t="shared" si="0"/>
        <v>13.4</v>
      </c>
    </row>
    <row r="28" spans="1:4" s="303" customFormat="1" ht="20.100000000000001" customHeight="1">
      <c r="A28" s="370" t="s">
        <v>122</v>
      </c>
      <c r="B28" s="372">
        <v>766</v>
      </c>
      <c r="C28" s="372">
        <v>600</v>
      </c>
      <c r="D28" s="373">
        <f t="shared" si="0"/>
        <v>-21.7</v>
      </c>
    </row>
    <row r="29" spans="1:4" s="303" customFormat="1" ht="19.7" customHeight="1">
      <c r="A29" s="370" t="s">
        <v>123</v>
      </c>
      <c r="B29" s="260">
        <v>6896</v>
      </c>
      <c r="C29" s="260">
        <v>2990</v>
      </c>
      <c r="D29" s="371">
        <f t="shared" si="0"/>
        <v>-56.6</v>
      </c>
    </row>
    <row r="30" spans="1:4" s="303" customFormat="1" ht="19.7" customHeight="1">
      <c r="A30" s="370"/>
      <c r="B30" s="260"/>
      <c r="C30" s="260"/>
      <c r="D30" s="371"/>
    </row>
    <row r="31" spans="1:4" s="303" customFormat="1" ht="19.7" customHeight="1">
      <c r="A31" s="375" t="s">
        <v>125</v>
      </c>
      <c r="B31" s="368">
        <f>B22+B5</f>
        <v>92852</v>
      </c>
      <c r="C31" s="368">
        <f>C22+C5</f>
        <v>97500</v>
      </c>
      <c r="D31" s="369">
        <f t="shared" si="0"/>
        <v>5</v>
      </c>
    </row>
    <row r="32" spans="1:4" ht="19.7" customHeight="1"/>
    <row r="33" spans="3:3" ht="19.7" customHeight="1"/>
    <row r="34" spans="3:3" ht="19.7" customHeight="1"/>
    <row r="35" spans="3:3" ht="19.7" customHeight="1">
      <c r="C35" s="376"/>
    </row>
    <row r="36" spans="3:3" ht="19.7" customHeight="1"/>
    <row r="37" spans="3:3" ht="19.7" customHeight="1">
      <c r="C37" s="376"/>
    </row>
    <row r="38" spans="3:3" ht="19.7" customHeight="1"/>
    <row r="39" spans="3:3" ht="19.7" customHeight="1"/>
    <row r="40" spans="3:3" ht="19.7" customHeight="1"/>
    <row r="41" spans="3:3" ht="19.7" customHeight="1"/>
    <row r="42" spans="3:3" ht="19.7" customHeight="1"/>
    <row r="43" spans="3:3" ht="19.7" customHeight="1"/>
    <row r="44" spans="3:3" ht="19.7" customHeight="1"/>
    <row r="45" spans="3:3" ht="19.7" customHeight="1"/>
    <row r="46" spans="3:3" ht="19.7" customHeight="1"/>
    <row r="47" spans="3:3" ht="19.7" customHeight="1"/>
    <row r="48" spans="3:3" ht="19.7" customHeight="1"/>
    <row r="49" ht="19.7" customHeight="1"/>
    <row r="50" ht="19.7" customHeight="1"/>
    <row r="51" ht="19.7" customHeight="1"/>
    <row r="52" ht="19.7" customHeight="1"/>
    <row r="53" ht="19.7" customHeight="1"/>
    <row r="54" ht="19.7" customHeight="1"/>
    <row r="55" ht="19.7" customHeight="1"/>
    <row r="56" ht="19.7" customHeight="1"/>
    <row r="57" ht="19.7" customHeight="1"/>
    <row r="58" ht="19.7" customHeight="1"/>
    <row r="59" ht="19.7" customHeight="1"/>
    <row r="60" ht="19.7" customHeight="1"/>
    <row r="61" ht="19.7" customHeight="1"/>
    <row r="62" ht="19.7" customHeight="1"/>
    <row r="63" ht="19.7" customHeight="1"/>
    <row r="64" ht="19.7" customHeight="1"/>
    <row r="65" ht="19.7" customHeight="1"/>
    <row r="66" ht="19.7" customHeight="1"/>
    <row r="67" ht="19.7" customHeight="1"/>
    <row r="68" ht="19.7" customHeight="1"/>
    <row r="69" ht="19.7" customHeight="1"/>
    <row r="70" ht="19.7" customHeight="1"/>
  </sheetData>
  <mergeCells count="1">
    <mergeCell ref="A2:D2"/>
  </mergeCells>
  <phoneticPr fontId="61" type="noConversion"/>
  <printOptions horizontalCentered="1"/>
  <pageMargins left="0.82638888888888895" right="0.70833333333333304" top="0.98402777777777795" bottom="0.78680555555555598" header="0.51180555555555596" footer="0.70833333333333304"/>
  <pageSetup paperSize="9" scale="95" orientation="portrait" useFirstPageNumber="1"/>
  <headerFooter>
    <oddFooter>&amp;C第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0"/>
  <sheetViews>
    <sheetView showZeros="0" topLeftCell="B1" workbookViewId="0">
      <selection activeCell="B2" sqref="B2:E2"/>
    </sheetView>
  </sheetViews>
  <sheetFormatPr defaultColWidth="8.75" defaultRowHeight="14.25"/>
  <cols>
    <col min="1" max="1" width="14.5" hidden="1" customWidth="1"/>
    <col min="2" max="2" width="37.875" style="329" customWidth="1"/>
    <col min="3" max="4" width="12.875" style="330" customWidth="1"/>
    <col min="5" max="5" width="12.625" style="331" customWidth="1"/>
    <col min="6" max="6" width="8" customWidth="1"/>
    <col min="7" max="7" width="7.5" customWidth="1"/>
  </cols>
  <sheetData>
    <row r="1" spans="1:6" ht="24" customHeight="1">
      <c r="A1" s="332"/>
      <c r="B1" s="333" t="s">
        <v>1433</v>
      </c>
      <c r="C1" s="334"/>
      <c r="D1" s="335"/>
    </row>
    <row r="2" spans="1:6" ht="29.25" customHeight="1">
      <c r="A2" s="336"/>
      <c r="B2" s="499" t="s">
        <v>1895</v>
      </c>
      <c r="C2" s="499"/>
      <c r="D2" s="499"/>
      <c r="E2" s="499"/>
    </row>
    <row r="3" spans="1:6" ht="19.899999999999999" customHeight="1">
      <c r="B3" s="337"/>
      <c r="C3" s="338"/>
      <c r="E3" s="339" t="s">
        <v>92</v>
      </c>
    </row>
    <row r="4" spans="1:6" ht="20.100000000000001" customHeight="1">
      <c r="A4" s="514"/>
      <c r="B4" s="509" t="s">
        <v>93</v>
      </c>
      <c r="C4" s="513" t="s">
        <v>1405</v>
      </c>
      <c r="D4" s="513"/>
      <c r="E4" s="513"/>
      <c r="F4" s="326"/>
    </row>
    <row r="5" spans="1:6" ht="32.25" customHeight="1">
      <c r="A5" s="514"/>
      <c r="B5" s="509"/>
      <c r="C5" s="341" t="s">
        <v>1428</v>
      </c>
      <c r="D5" s="342" t="s">
        <v>1429</v>
      </c>
      <c r="E5" s="341" t="s">
        <v>1434</v>
      </c>
    </row>
    <row r="6" spans="1:6" ht="20.100000000000001" customHeight="1">
      <c r="A6" s="343">
        <v>201</v>
      </c>
      <c r="B6" s="344" t="s">
        <v>128</v>
      </c>
      <c r="C6" s="314">
        <f>C7+C19+C28+C38+C49+C60+C71+C79+C88+C101+C110+C121+C133+C140+C148+C154+C161+C168+C175+C182+C189+C197+C203+C209+C216+C251+C232+C238+C245</f>
        <v>44616</v>
      </c>
      <c r="D6" s="314">
        <f>D7+D19+D28+D38+D49+D60+D71+D79+D88+D101+D110+D121+D133+D140+D148+D154+D161+D168+D175+D182+D189+D197+D203+D209+D216+D251+D232+D238+D245</f>
        <v>44616</v>
      </c>
      <c r="E6" s="314">
        <f t="shared" ref="E6" si="0">E7+E19+E28+E38+E49+E60+E71+E79+E88+E101+E110+E121+E133+E140+E148+E154+E161+E168+E175+E182+E189+E197+E203+E209+E216+E251+E232+E238+E245</f>
        <v>0</v>
      </c>
    </row>
    <row r="7" spans="1:6" ht="20.100000000000001" customHeight="1">
      <c r="A7" s="343">
        <v>20101</v>
      </c>
      <c r="B7" s="344" t="s">
        <v>210</v>
      </c>
      <c r="C7" s="311">
        <f t="shared" ref="C7:E7" si="1">SUM(C8:C18)</f>
        <v>2207</v>
      </c>
      <c r="D7" s="311">
        <f t="shared" si="1"/>
        <v>2207</v>
      </c>
      <c r="E7" s="311">
        <f t="shared" si="1"/>
        <v>0</v>
      </c>
    </row>
    <row r="8" spans="1:6" ht="20.100000000000001" customHeight="1">
      <c r="A8" s="343">
        <v>2010101</v>
      </c>
      <c r="B8" s="345" t="s">
        <v>211</v>
      </c>
      <c r="C8" s="280">
        <f>D8+E8</f>
        <v>1546</v>
      </c>
      <c r="D8" s="280">
        <v>1546</v>
      </c>
      <c r="E8" s="346"/>
    </row>
    <row r="9" spans="1:6" ht="20.100000000000001" customHeight="1">
      <c r="A9" s="343">
        <v>2010102</v>
      </c>
      <c r="B9" s="345" t="s">
        <v>212</v>
      </c>
      <c r="C9" s="280">
        <f t="shared" ref="C9:C18" si="2">D9+E9</f>
        <v>46</v>
      </c>
      <c r="D9" s="280">
        <v>46</v>
      </c>
      <c r="E9" s="346"/>
    </row>
    <row r="10" spans="1:6" ht="20.100000000000001" customHeight="1">
      <c r="A10" s="343">
        <v>2010103</v>
      </c>
      <c r="B10" s="345" t="s">
        <v>213</v>
      </c>
      <c r="C10" s="280"/>
      <c r="D10" s="280">
        <v>0</v>
      </c>
      <c r="E10" s="346"/>
    </row>
    <row r="11" spans="1:6" ht="20.100000000000001" customHeight="1">
      <c r="A11" s="343">
        <v>2010104</v>
      </c>
      <c r="B11" s="345" t="s">
        <v>214</v>
      </c>
      <c r="C11" s="280">
        <f t="shared" si="2"/>
        <v>80</v>
      </c>
      <c r="D11" s="280">
        <v>80</v>
      </c>
      <c r="E11" s="346"/>
    </row>
    <row r="12" spans="1:6" ht="20.100000000000001" customHeight="1">
      <c r="A12" s="343">
        <v>2010105</v>
      </c>
      <c r="B12" s="345" t="s">
        <v>215</v>
      </c>
      <c r="C12" s="280">
        <f t="shared" si="2"/>
        <v>0</v>
      </c>
      <c r="D12" s="280"/>
      <c r="E12" s="346"/>
    </row>
    <row r="13" spans="1:6" ht="20.100000000000001" customHeight="1">
      <c r="A13" s="343">
        <v>2010106</v>
      </c>
      <c r="B13" s="345" t="s">
        <v>216</v>
      </c>
      <c r="C13" s="280">
        <f t="shared" si="2"/>
        <v>28</v>
      </c>
      <c r="D13" s="280">
        <v>28</v>
      </c>
      <c r="E13" s="346"/>
    </row>
    <row r="14" spans="1:6" ht="20.100000000000001" customHeight="1">
      <c r="A14" s="343">
        <v>2010107</v>
      </c>
      <c r="B14" s="345" t="s">
        <v>217</v>
      </c>
      <c r="C14" s="280"/>
      <c r="D14" s="280">
        <v>0</v>
      </c>
      <c r="E14" s="346"/>
    </row>
    <row r="15" spans="1:6" ht="20.100000000000001" customHeight="1">
      <c r="A15" s="343">
        <v>2010108</v>
      </c>
      <c r="B15" s="345" t="s">
        <v>218</v>
      </c>
      <c r="C15" s="280">
        <f t="shared" si="2"/>
        <v>56</v>
      </c>
      <c r="D15" s="280">
        <v>56</v>
      </c>
      <c r="E15" s="346"/>
    </row>
    <row r="16" spans="1:6" ht="20.100000000000001" customHeight="1">
      <c r="A16" s="343">
        <v>2010109</v>
      </c>
      <c r="B16" s="345" t="s">
        <v>219</v>
      </c>
      <c r="C16" s="280">
        <f t="shared" si="2"/>
        <v>0</v>
      </c>
      <c r="D16" s="280">
        <v>0</v>
      </c>
      <c r="E16" s="346"/>
    </row>
    <row r="17" spans="1:5" ht="20.100000000000001" customHeight="1">
      <c r="A17" s="343">
        <v>2010150</v>
      </c>
      <c r="B17" s="345" t="s">
        <v>220</v>
      </c>
      <c r="C17" s="280">
        <f t="shared" si="2"/>
        <v>451</v>
      </c>
      <c r="D17" s="280">
        <v>451</v>
      </c>
      <c r="E17" s="346"/>
    </row>
    <row r="18" spans="1:5" ht="20.100000000000001" customHeight="1">
      <c r="A18" s="343">
        <v>2010199</v>
      </c>
      <c r="B18" s="345" t="s">
        <v>221</v>
      </c>
      <c r="C18" s="280">
        <f t="shared" si="2"/>
        <v>0</v>
      </c>
      <c r="D18" s="280">
        <v>0</v>
      </c>
      <c r="E18" s="346"/>
    </row>
    <row r="19" spans="1:5" s="34" customFormat="1" ht="20.100000000000001" customHeight="1">
      <c r="A19" s="343">
        <v>20102</v>
      </c>
      <c r="B19" s="344" t="s">
        <v>222</v>
      </c>
      <c r="C19" s="311">
        <f t="shared" ref="C19:E19" si="3">SUM(C20:C27)</f>
        <v>1001</v>
      </c>
      <c r="D19" s="311">
        <f t="shared" si="3"/>
        <v>1001</v>
      </c>
      <c r="E19" s="311">
        <f t="shared" si="3"/>
        <v>0</v>
      </c>
    </row>
    <row r="20" spans="1:5" ht="20.100000000000001" customHeight="1">
      <c r="A20" s="343">
        <v>2010201</v>
      </c>
      <c r="B20" s="345" t="s">
        <v>211</v>
      </c>
      <c r="C20" s="280">
        <f t="shared" ref="C20:C27" si="4">D20+E20</f>
        <v>675</v>
      </c>
      <c r="D20" s="280">
        <v>675</v>
      </c>
      <c r="E20" s="346"/>
    </row>
    <row r="21" spans="1:5" ht="20.100000000000001" customHeight="1">
      <c r="A21" s="343">
        <v>2010202</v>
      </c>
      <c r="B21" s="345" t="s">
        <v>212</v>
      </c>
      <c r="C21" s="280">
        <f t="shared" si="4"/>
        <v>50</v>
      </c>
      <c r="D21" s="280">
        <v>50</v>
      </c>
      <c r="E21" s="346"/>
    </row>
    <row r="22" spans="1:5" ht="20.100000000000001" customHeight="1">
      <c r="A22" s="343">
        <v>2010203</v>
      </c>
      <c r="B22" s="347" t="s">
        <v>213</v>
      </c>
      <c r="C22" s="280"/>
      <c r="D22" s="280">
        <v>0</v>
      </c>
      <c r="E22" s="346"/>
    </row>
    <row r="23" spans="1:5" ht="20.100000000000001" customHeight="1">
      <c r="A23" s="343">
        <v>2010204</v>
      </c>
      <c r="B23" s="345" t="s">
        <v>223</v>
      </c>
      <c r="C23" s="280">
        <f t="shared" si="4"/>
        <v>50</v>
      </c>
      <c r="D23" s="280">
        <v>50</v>
      </c>
      <c r="E23" s="346"/>
    </row>
    <row r="24" spans="1:5" ht="20.100000000000001" customHeight="1">
      <c r="A24" s="343">
        <v>2010205</v>
      </c>
      <c r="B24" s="345" t="s">
        <v>224</v>
      </c>
      <c r="C24" s="280">
        <f t="shared" si="4"/>
        <v>89</v>
      </c>
      <c r="D24" s="280">
        <v>89</v>
      </c>
      <c r="E24" s="346"/>
    </row>
    <row r="25" spans="1:5" ht="20.100000000000001" customHeight="1">
      <c r="A25" s="343">
        <v>2010206</v>
      </c>
      <c r="B25" s="345" t="s">
        <v>225</v>
      </c>
      <c r="C25" s="280"/>
      <c r="D25" s="280">
        <v>0</v>
      </c>
      <c r="E25" s="346"/>
    </row>
    <row r="26" spans="1:5" ht="20.100000000000001" customHeight="1">
      <c r="A26" s="343">
        <v>2010250</v>
      </c>
      <c r="B26" s="345" t="s">
        <v>220</v>
      </c>
      <c r="C26" s="280">
        <f t="shared" si="4"/>
        <v>97</v>
      </c>
      <c r="D26" s="280">
        <v>97</v>
      </c>
      <c r="E26" s="346"/>
    </row>
    <row r="27" spans="1:5" ht="20.100000000000001" customHeight="1">
      <c r="A27" s="343">
        <v>2010299</v>
      </c>
      <c r="B27" s="345" t="s">
        <v>226</v>
      </c>
      <c r="C27" s="280">
        <f t="shared" si="4"/>
        <v>40</v>
      </c>
      <c r="D27" s="280">
        <v>40</v>
      </c>
      <c r="E27" s="346"/>
    </row>
    <row r="28" spans="1:5" s="34" customFormat="1" ht="20.100000000000001" customHeight="1">
      <c r="A28" s="343">
        <v>20103</v>
      </c>
      <c r="B28" s="344" t="s">
        <v>227</v>
      </c>
      <c r="C28" s="311">
        <f t="shared" ref="C28:E28" si="5">SUM(C29:C37)</f>
        <v>21948</v>
      </c>
      <c r="D28" s="311">
        <f t="shared" si="5"/>
        <v>21948</v>
      </c>
      <c r="E28" s="311">
        <f t="shared" si="5"/>
        <v>0</v>
      </c>
    </row>
    <row r="29" spans="1:5" ht="19.7" customHeight="1">
      <c r="A29" s="343">
        <v>2010301</v>
      </c>
      <c r="B29" s="345" t="s">
        <v>211</v>
      </c>
      <c r="C29" s="280">
        <f t="shared" ref="C29:C37" si="6">D29+E29</f>
        <v>16121</v>
      </c>
      <c r="D29" s="280">
        <v>16121</v>
      </c>
      <c r="E29" s="346"/>
    </row>
    <row r="30" spans="1:5" ht="19.7" customHeight="1">
      <c r="A30" s="348">
        <v>2010302</v>
      </c>
      <c r="B30" s="345" t="s">
        <v>212</v>
      </c>
      <c r="C30" s="280">
        <f t="shared" si="6"/>
        <v>787</v>
      </c>
      <c r="D30" s="280">
        <v>787</v>
      </c>
      <c r="E30" s="346"/>
    </row>
    <row r="31" spans="1:5" ht="19.7" customHeight="1">
      <c r="A31" s="348">
        <v>2010303</v>
      </c>
      <c r="B31" s="347" t="s">
        <v>213</v>
      </c>
      <c r="C31" s="280">
        <f t="shared" si="6"/>
        <v>901</v>
      </c>
      <c r="D31" s="280">
        <v>901</v>
      </c>
      <c r="E31" s="346"/>
    </row>
    <row r="32" spans="1:5" ht="19.7" customHeight="1">
      <c r="A32" s="348">
        <v>2010304</v>
      </c>
      <c r="B32" s="345" t="s">
        <v>228</v>
      </c>
      <c r="C32" s="280"/>
      <c r="D32" s="280">
        <v>0</v>
      </c>
      <c r="E32" s="346"/>
    </row>
    <row r="33" spans="1:5" ht="19.7" customHeight="1">
      <c r="A33" s="348">
        <v>2010305</v>
      </c>
      <c r="B33" s="345" t="s">
        <v>229</v>
      </c>
      <c r="C33" s="280"/>
      <c r="D33" s="280">
        <v>0</v>
      </c>
      <c r="E33" s="346"/>
    </row>
    <row r="34" spans="1:5" ht="19.7" customHeight="1">
      <c r="A34" s="348">
        <v>2010306</v>
      </c>
      <c r="B34" s="345" t="s">
        <v>230</v>
      </c>
      <c r="C34" s="280"/>
      <c r="D34" s="280">
        <v>0</v>
      </c>
      <c r="E34" s="346"/>
    </row>
    <row r="35" spans="1:5" ht="19.7" customHeight="1">
      <c r="A35" s="348">
        <v>2010309</v>
      </c>
      <c r="B35" s="345" t="s">
        <v>231</v>
      </c>
      <c r="C35" s="280"/>
      <c r="D35" s="280">
        <v>0</v>
      </c>
      <c r="E35" s="346"/>
    </row>
    <row r="36" spans="1:5" ht="19.7" customHeight="1">
      <c r="A36" s="348">
        <v>2010350</v>
      </c>
      <c r="B36" s="345" t="s">
        <v>220</v>
      </c>
      <c r="C36" s="280">
        <f t="shared" si="6"/>
        <v>3935</v>
      </c>
      <c r="D36" s="280">
        <f>3990-55</f>
        <v>3935</v>
      </c>
      <c r="E36" s="346"/>
    </row>
    <row r="37" spans="1:5" ht="19.7" customHeight="1">
      <c r="A37" s="348">
        <v>2010399</v>
      </c>
      <c r="B37" s="345" t="s">
        <v>232</v>
      </c>
      <c r="C37" s="280">
        <f t="shared" si="6"/>
        <v>204</v>
      </c>
      <c r="D37" s="280">
        <v>204</v>
      </c>
      <c r="E37" s="346"/>
    </row>
    <row r="38" spans="1:5" s="34" customFormat="1" ht="19.7" customHeight="1">
      <c r="A38" s="348">
        <v>20104</v>
      </c>
      <c r="B38" s="344" t="s">
        <v>233</v>
      </c>
      <c r="C38" s="311">
        <f t="shared" ref="C38:E38" si="7">SUM(C39:C48)</f>
        <v>723</v>
      </c>
      <c r="D38" s="311">
        <f t="shared" si="7"/>
        <v>723</v>
      </c>
      <c r="E38" s="311">
        <f t="shared" si="7"/>
        <v>0</v>
      </c>
    </row>
    <row r="39" spans="1:5" ht="19.7" customHeight="1">
      <c r="A39" s="348">
        <v>2010401</v>
      </c>
      <c r="B39" s="345" t="s">
        <v>211</v>
      </c>
      <c r="C39" s="280">
        <f t="shared" ref="C39:C47" si="8">D39+E39</f>
        <v>455</v>
      </c>
      <c r="D39" s="280">
        <v>455</v>
      </c>
      <c r="E39" s="346"/>
    </row>
    <row r="40" spans="1:5" ht="19.7" customHeight="1">
      <c r="A40" s="348">
        <v>2010402</v>
      </c>
      <c r="B40" s="345" t="s">
        <v>212</v>
      </c>
      <c r="C40" s="280">
        <f t="shared" si="8"/>
        <v>105</v>
      </c>
      <c r="D40" s="280">
        <v>105</v>
      </c>
      <c r="E40" s="346"/>
    </row>
    <row r="41" spans="1:5" ht="19.7" customHeight="1">
      <c r="A41" s="348">
        <v>2010403</v>
      </c>
      <c r="B41" s="345" t="s">
        <v>213</v>
      </c>
      <c r="C41" s="280"/>
      <c r="D41" s="280">
        <v>0</v>
      </c>
      <c r="E41" s="346"/>
    </row>
    <row r="42" spans="1:5" ht="19.7" customHeight="1">
      <c r="A42" s="348">
        <v>2010404</v>
      </c>
      <c r="B42" s="345" t="s">
        <v>234</v>
      </c>
      <c r="C42" s="280"/>
      <c r="D42" s="280">
        <v>0</v>
      </c>
      <c r="E42" s="346"/>
    </row>
    <row r="43" spans="1:5" ht="19.7" customHeight="1">
      <c r="A43" s="348">
        <v>2010405</v>
      </c>
      <c r="B43" s="345" t="s">
        <v>235</v>
      </c>
      <c r="C43" s="280"/>
      <c r="D43" s="280">
        <v>0</v>
      </c>
      <c r="E43" s="346"/>
    </row>
    <row r="44" spans="1:5" ht="19.7" customHeight="1">
      <c r="A44" s="348">
        <v>2010406</v>
      </c>
      <c r="B44" s="345" t="s">
        <v>236</v>
      </c>
      <c r="C44" s="280"/>
      <c r="D44" s="280">
        <v>0</v>
      </c>
      <c r="E44" s="346"/>
    </row>
    <row r="45" spans="1:5" ht="19.7" customHeight="1">
      <c r="A45" s="348">
        <v>2010407</v>
      </c>
      <c r="B45" s="345" t="s">
        <v>237</v>
      </c>
      <c r="C45" s="280"/>
      <c r="D45" s="280">
        <v>0</v>
      </c>
      <c r="E45" s="346"/>
    </row>
    <row r="46" spans="1:5" ht="19.7" customHeight="1">
      <c r="A46" s="348">
        <v>2010408</v>
      </c>
      <c r="B46" s="345" t="s">
        <v>238</v>
      </c>
      <c r="C46" s="280"/>
      <c r="D46" s="280">
        <v>0</v>
      </c>
      <c r="E46" s="346"/>
    </row>
    <row r="47" spans="1:5" ht="19.7" customHeight="1">
      <c r="A47" s="348">
        <v>2010450</v>
      </c>
      <c r="B47" s="345" t="s">
        <v>220</v>
      </c>
      <c r="C47" s="280">
        <f t="shared" si="8"/>
        <v>163</v>
      </c>
      <c r="D47" s="280">
        <v>163</v>
      </c>
      <c r="E47" s="346"/>
    </row>
    <row r="48" spans="1:5" ht="19.7" customHeight="1">
      <c r="A48" s="348">
        <v>2010499</v>
      </c>
      <c r="B48" s="345" t="s">
        <v>239</v>
      </c>
      <c r="C48" s="280"/>
      <c r="D48" s="280">
        <v>0</v>
      </c>
      <c r="E48" s="346"/>
    </row>
    <row r="49" spans="1:5" s="34" customFormat="1" ht="19.7" customHeight="1">
      <c r="A49" s="348">
        <v>20105</v>
      </c>
      <c r="B49" s="344" t="s">
        <v>240</v>
      </c>
      <c r="C49" s="311">
        <f t="shared" ref="C49:E49" si="9">SUM(C50:C59)</f>
        <v>598</v>
      </c>
      <c r="D49" s="311">
        <f t="shared" si="9"/>
        <v>598</v>
      </c>
      <c r="E49" s="311">
        <f t="shared" si="9"/>
        <v>0</v>
      </c>
    </row>
    <row r="50" spans="1:5" ht="19.7" customHeight="1">
      <c r="A50" s="348">
        <v>2010501</v>
      </c>
      <c r="B50" s="345" t="s">
        <v>211</v>
      </c>
      <c r="C50" s="280">
        <f t="shared" ref="C50:C58" si="10">D50+E50</f>
        <v>231</v>
      </c>
      <c r="D50" s="280">
        <v>231</v>
      </c>
      <c r="E50" s="346"/>
    </row>
    <row r="51" spans="1:5" ht="19.7" customHeight="1">
      <c r="A51" s="348">
        <v>2010502</v>
      </c>
      <c r="B51" s="345" t="s">
        <v>212</v>
      </c>
      <c r="C51" s="280">
        <f t="shared" si="10"/>
        <v>0</v>
      </c>
      <c r="D51" s="280">
        <v>0</v>
      </c>
      <c r="E51" s="346"/>
    </row>
    <row r="52" spans="1:5" ht="19.7" customHeight="1">
      <c r="A52" s="348">
        <v>2010503</v>
      </c>
      <c r="B52" s="345" t="s">
        <v>213</v>
      </c>
      <c r="C52" s="280"/>
      <c r="D52" s="280">
        <v>0</v>
      </c>
      <c r="E52" s="346"/>
    </row>
    <row r="53" spans="1:5" ht="19.7" customHeight="1">
      <c r="A53" s="348">
        <v>2010504</v>
      </c>
      <c r="B53" s="345" t="s">
        <v>241</v>
      </c>
      <c r="C53" s="280"/>
      <c r="D53" s="280">
        <v>0</v>
      </c>
      <c r="E53" s="346"/>
    </row>
    <row r="54" spans="1:5" ht="19.7" customHeight="1">
      <c r="A54" s="348">
        <v>2010505</v>
      </c>
      <c r="B54" s="345" t="s">
        <v>242</v>
      </c>
      <c r="C54" s="280">
        <f t="shared" si="10"/>
        <v>20</v>
      </c>
      <c r="D54" s="280">
        <v>20</v>
      </c>
      <c r="E54" s="346"/>
    </row>
    <row r="55" spans="1:5" ht="19.7" customHeight="1">
      <c r="A55" s="348">
        <v>2010506</v>
      </c>
      <c r="B55" s="345" t="s">
        <v>243</v>
      </c>
      <c r="C55" s="280"/>
      <c r="D55" s="280">
        <v>0</v>
      </c>
      <c r="E55" s="346"/>
    </row>
    <row r="56" spans="1:5" ht="19.7" customHeight="1">
      <c r="A56" s="348">
        <v>2010507</v>
      </c>
      <c r="B56" s="345" t="s">
        <v>244</v>
      </c>
      <c r="C56" s="280">
        <f t="shared" si="10"/>
        <v>182</v>
      </c>
      <c r="D56" s="280">
        <v>182</v>
      </c>
      <c r="E56" s="346"/>
    </row>
    <row r="57" spans="1:5" ht="19.7" customHeight="1">
      <c r="A57" s="348">
        <v>2010508</v>
      </c>
      <c r="B57" s="345" t="s">
        <v>245</v>
      </c>
      <c r="C57" s="280">
        <f t="shared" si="10"/>
        <v>12</v>
      </c>
      <c r="D57" s="280">
        <v>12</v>
      </c>
      <c r="E57" s="346"/>
    </row>
    <row r="58" spans="1:5" ht="19.7" customHeight="1">
      <c r="A58" s="348">
        <v>2010550</v>
      </c>
      <c r="B58" s="345" t="s">
        <v>220</v>
      </c>
      <c r="C58" s="280">
        <f t="shared" si="10"/>
        <v>153</v>
      </c>
      <c r="D58" s="280">
        <v>153</v>
      </c>
      <c r="E58" s="346"/>
    </row>
    <row r="59" spans="1:5" ht="19.7" customHeight="1">
      <c r="A59" s="348">
        <v>2010599</v>
      </c>
      <c r="B59" s="345" t="s">
        <v>246</v>
      </c>
      <c r="C59" s="280"/>
      <c r="D59" s="280">
        <v>0</v>
      </c>
      <c r="E59" s="346"/>
    </row>
    <row r="60" spans="1:5" s="34" customFormat="1" ht="19.7" customHeight="1">
      <c r="A60" s="348">
        <v>20106</v>
      </c>
      <c r="B60" s="344" t="s">
        <v>247</v>
      </c>
      <c r="C60" s="311">
        <f>SUM(C61:C70)</f>
        <v>3418</v>
      </c>
      <c r="D60" s="311">
        <f>SUM(D61:D70)</f>
        <v>3418</v>
      </c>
      <c r="E60" s="311">
        <f>SUM(E61:E69)</f>
        <v>0</v>
      </c>
    </row>
    <row r="61" spans="1:5" ht="19.7" customHeight="1">
      <c r="A61" s="348">
        <v>2010601</v>
      </c>
      <c r="B61" s="345" t="s">
        <v>211</v>
      </c>
      <c r="C61" s="280">
        <f t="shared" ref="C61:C70" si="11">D61+E61</f>
        <v>1429</v>
      </c>
      <c r="D61" s="280">
        <v>1429</v>
      </c>
      <c r="E61" s="346"/>
    </row>
    <row r="62" spans="1:5" ht="19.7" customHeight="1">
      <c r="A62" s="348">
        <v>2010602</v>
      </c>
      <c r="B62" s="345" t="s">
        <v>212</v>
      </c>
      <c r="C62" s="280">
        <f t="shared" si="11"/>
        <v>250</v>
      </c>
      <c r="D62" s="280">
        <v>250</v>
      </c>
      <c r="E62" s="346"/>
    </row>
    <row r="63" spans="1:5" ht="19.7" customHeight="1">
      <c r="A63" s="348">
        <v>2010603</v>
      </c>
      <c r="B63" s="345" t="s">
        <v>213</v>
      </c>
      <c r="C63" s="280"/>
      <c r="D63" s="280">
        <v>0</v>
      </c>
      <c r="E63" s="346"/>
    </row>
    <row r="64" spans="1:5" ht="19.7" customHeight="1">
      <c r="A64" s="348">
        <v>2010604</v>
      </c>
      <c r="B64" s="345" t="s">
        <v>248</v>
      </c>
      <c r="C64" s="280"/>
      <c r="D64" s="280">
        <v>0</v>
      </c>
      <c r="E64" s="346"/>
    </row>
    <row r="65" spans="1:5" ht="19.7" customHeight="1">
      <c r="A65" s="348">
        <v>2010605</v>
      </c>
      <c r="B65" s="345" t="s">
        <v>249</v>
      </c>
      <c r="C65" s="280">
        <f t="shared" si="11"/>
        <v>50</v>
      </c>
      <c r="D65" s="280">
        <v>50</v>
      </c>
      <c r="E65" s="346"/>
    </row>
    <row r="66" spans="1:5" ht="19.7" customHeight="1">
      <c r="A66" s="348">
        <v>2010606</v>
      </c>
      <c r="B66" s="345" t="s">
        <v>250</v>
      </c>
      <c r="C66" s="280">
        <f t="shared" si="11"/>
        <v>0</v>
      </c>
      <c r="D66" s="280">
        <v>0</v>
      </c>
      <c r="E66" s="346"/>
    </row>
    <row r="67" spans="1:5" ht="19.7" customHeight="1">
      <c r="A67" s="348">
        <v>2010607</v>
      </c>
      <c r="B67" s="345" t="s">
        <v>251</v>
      </c>
      <c r="C67" s="280">
        <f t="shared" si="11"/>
        <v>0</v>
      </c>
      <c r="D67" s="280">
        <v>0</v>
      </c>
      <c r="E67" s="346"/>
    </row>
    <row r="68" spans="1:5" ht="19.7" customHeight="1">
      <c r="A68" s="348">
        <v>2010608</v>
      </c>
      <c r="B68" s="345" t="s">
        <v>252</v>
      </c>
      <c r="C68" s="280">
        <f t="shared" si="11"/>
        <v>380</v>
      </c>
      <c r="D68" s="280">
        <v>380</v>
      </c>
      <c r="E68" s="346"/>
    </row>
    <row r="69" spans="1:5" ht="19.7" customHeight="1">
      <c r="A69" s="348">
        <v>2010650</v>
      </c>
      <c r="B69" s="345" t="s">
        <v>220</v>
      </c>
      <c r="C69" s="280">
        <f t="shared" si="11"/>
        <v>1259</v>
      </c>
      <c r="D69" s="280">
        <v>1259</v>
      </c>
      <c r="E69" s="346"/>
    </row>
    <row r="70" spans="1:5" ht="19.7" customHeight="1">
      <c r="A70" s="348">
        <v>2010699</v>
      </c>
      <c r="B70" s="345" t="s">
        <v>253</v>
      </c>
      <c r="C70" s="280">
        <f t="shared" si="11"/>
        <v>50</v>
      </c>
      <c r="D70" s="280">
        <v>50</v>
      </c>
      <c r="E70" s="346"/>
    </row>
    <row r="71" spans="1:5" s="34" customFormat="1" ht="19.7" customHeight="1">
      <c r="A71" s="348">
        <v>20107</v>
      </c>
      <c r="B71" s="344" t="s">
        <v>254</v>
      </c>
      <c r="C71" s="311">
        <f t="shared" ref="C71:E71" si="12">SUM(C72:C78)</f>
        <v>1177</v>
      </c>
      <c r="D71" s="311">
        <f t="shared" si="12"/>
        <v>1177</v>
      </c>
      <c r="E71" s="311">
        <f t="shared" si="12"/>
        <v>0</v>
      </c>
    </row>
    <row r="72" spans="1:5" ht="21" customHeight="1">
      <c r="A72" s="348">
        <v>2010701</v>
      </c>
      <c r="B72" s="345" t="s">
        <v>211</v>
      </c>
      <c r="C72" s="280">
        <f t="shared" ref="C72:C76" si="13">D72+E72</f>
        <v>963</v>
      </c>
      <c r="D72" s="280">
        <v>963</v>
      </c>
      <c r="E72" s="346"/>
    </row>
    <row r="73" spans="1:5" ht="21" customHeight="1">
      <c r="A73" s="348">
        <v>2010702</v>
      </c>
      <c r="B73" s="345" t="s">
        <v>212</v>
      </c>
      <c r="C73" s="280">
        <f t="shared" si="13"/>
        <v>14</v>
      </c>
      <c r="D73" s="280">
        <v>14</v>
      </c>
      <c r="E73" s="346"/>
    </row>
    <row r="74" spans="1:5" ht="21" customHeight="1">
      <c r="A74" s="348">
        <v>2010703</v>
      </c>
      <c r="B74" s="345" t="s">
        <v>213</v>
      </c>
      <c r="C74" s="280">
        <f t="shared" si="13"/>
        <v>0</v>
      </c>
      <c r="D74" s="280">
        <v>0</v>
      </c>
      <c r="E74" s="346"/>
    </row>
    <row r="75" spans="1:5" ht="21" customHeight="1">
      <c r="A75" s="348">
        <v>2010709</v>
      </c>
      <c r="B75" s="345" t="s">
        <v>251</v>
      </c>
      <c r="C75" s="280">
        <f t="shared" si="13"/>
        <v>0</v>
      </c>
      <c r="D75" s="280">
        <v>0</v>
      </c>
      <c r="E75" s="346"/>
    </row>
    <row r="76" spans="1:5" ht="21" customHeight="1">
      <c r="A76" s="348">
        <v>2010710</v>
      </c>
      <c r="B76" s="345" t="s">
        <v>255</v>
      </c>
      <c r="C76" s="280">
        <f t="shared" si="13"/>
        <v>200</v>
      </c>
      <c r="D76" s="280">
        <v>200</v>
      </c>
      <c r="E76" s="346"/>
    </row>
    <row r="77" spans="1:5" ht="21" customHeight="1">
      <c r="A77" s="348">
        <v>2010750</v>
      </c>
      <c r="B77" s="345" t="s">
        <v>220</v>
      </c>
      <c r="C77" s="280"/>
      <c r="D77" s="280">
        <v>0</v>
      </c>
      <c r="E77" s="346"/>
    </row>
    <row r="78" spans="1:5" ht="21" customHeight="1">
      <c r="A78" s="348">
        <v>2010799</v>
      </c>
      <c r="B78" s="345" t="s">
        <v>256</v>
      </c>
      <c r="C78" s="280"/>
      <c r="D78" s="280">
        <v>0</v>
      </c>
      <c r="E78" s="346"/>
    </row>
    <row r="79" spans="1:5" s="34" customFormat="1" ht="21" customHeight="1">
      <c r="A79" s="348">
        <v>20108</v>
      </c>
      <c r="B79" s="344" t="s">
        <v>257</v>
      </c>
      <c r="C79" s="311">
        <f t="shared" ref="C79:E79" si="14">SUM(C80:C87)</f>
        <v>763</v>
      </c>
      <c r="D79" s="311">
        <f t="shared" si="14"/>
        <v>763</v>
      </c>
      <c r="E79" s="311">
        <f t="shared" si="14"/>
        <v>0</v>
      </c>
    </row>
    <row r="80" spans="1:5" ht="21" customHeight="1">
      <c r="A80" s="348">
        <v>2010801</v>
      </c>
      <c r="B80" s="345" t="s">
        <v>211</v>
      </c>
      <c r="C80" s="280">
        <f t="shared" ref="C80:C87" si="15">D80+E80</f>
        <v>370</v>
      </c>
      <c r="D80" s="280">
        <v>370</v>
      </c>
      <c r="E80" s="346"/>
    </row>
    <row r="81" spans="1:5" ht="21" customHeight="1">
      <c r="A81" s="348">
        <v>2010802</v>
      </c>
      <c r="B81" s="345" t="s">
        <v>212</v>
      </c>
      <c r="C81" s="280">
        <f t="shared" si="15"/>
        <v>50</v>
      </c>
      <c r="D81" s="280">
        <v>50</v>
      </c>
      <c r="E81" s="346"/>
    </row>
    <row r="82" spans="1:5" ht="21" customHeight="1">
      <c r="A82" s="348">
        <v>2010803</v>
      </c>
      <c r="B82" s="345" t="s">
        <v>213</v>
      </c>
      <c r="C82" s="280"/>
      <c r="D82" s="280">
        <v>0</v>
      </c>
      <c r="E82" s="346"/>
    </row>
    <row r="83" spans="1:5" ht="21" customHeight="1">
      <c r="A83" s="348">
        <v>2010804</v>
      </c>
      <c r="B83" s="345" t="s">
        <v>258</v>
      </c>
      <c r="C83" s="280">
        <f t="shared" si="15"/>
        <v>113</v>
      </c>
      <c r="D83" s="280">
        <v>113</v>
      </c>
      <c r="E83" s="346"/>
    </row>
    <row r="84" spans="1:5" ht="21" customHeight="1">
      <c r="A84" s="348">
        <v>2010805</v>
      </c>
      <c r="B84" s="345" t="s">
        <v>259</v>
      </c>
      <c r="C84" s="280"/>
      <c r="D84" s="280">
        <v>0</v>
      </c>
      <c r="E84" s="346"/>
    </row>
    <row r="85" spans="1:5" ht="21" customHeight="1">
      <c r="A85" s="348">
        <v>2010806</v>
      </c>
      <c r="B85" s="345" t="s">
        <v>251</v>
      </c>
      <c r="C85" s="280"/>
      <c r="D85" s="280">
        <v>0</v>
      </c>
      <c r="E85" s="346"/>
    </row>
    <row r="86" spans="1:5" ht="21" customHeight="1">
      <c r="A86" s="348">
        <v>2010850</v>
      </c>
      <c r="B86" s="345" t="s">
        <v>220</v>
      </c>
      <c r="C86" s="280">
        <f t="shared" si="15"/>
        <v>230</v>
      </c>
      <c r="D86" s="280">
        <v>230</v>
      </c>
      <c r="E86" s="346"/>
    </row>
    <row r="87" spans="1:5" ht="21" customHeight="1">
      <c r="A87" s="348">
        <v>2010899</v>
      </c>
      <c r="B87" s="345" t="s">
        <v>260</v>
      </c>
      <c r="C87" s="280">
        <f t="shared" si="15"/>
        <v>0</v>
      </c>
      <c r="D87" s="280">
        <v>0</v>
      </c>
      <c r="E87" s="346"/>
    </row>
    <row r="88" spans="1:5" s="34" customFormat="1" ht="21" customHeight="1">
      <c r="A88" s="348">
        <v>20109</v>
      </c>
      <c r="B88" s="344" t="s">
        <v>261</v>
      </c>
      <c r="C88" s="311">
        <f t="shared" ref="C88:E88" si="16">SUM(C89:C100)</f>
        <v>0</v>
      </c>
      <c r="D88" s="311">
        <f t="shared" si="16"/>
        <v>0</v>
      </c>
      <c r="E88" s="311">
        <f t="shared" si="16"/>
        <v>0</v>
      </c>
    </row>
    <row r="89" spans="1:5" s="34" customFormat="1" ht="21" customHeight="1">
      <c r="A89" s="348">
        <v>2010901</v>
      </c>
      <c r="B89" s="345" t="s">
        <v>211</v>
      </c>
      <c r="C89" s="280"/>
      <c r="D89" s="280">
        <v>0</v>
      </c>
      <c r="E89" s="349"/>
    </row>
    <row r="90" spans="1:5" ht="21" customHeight="1">
      <c r="A90" s="348">
        <v>2010902</v>
      </c>
      <c r="B90" s="345" t="s">
        <v>212</v>
      </c>
      <c r="C90" s="280"/>
      <c r="D90" s="280">
        <v>0</v>
      </c>
      <c r="E90" s="346"/>
    </row>
    <row r="91" spans="1:5" ht="21" customHeight="1">
      <c r="A91" s="348">
        <v>2010903</v>
      </c>
      <c r="B91" s="345" t="s">
        <v>213</v>
      </c>
      <c r="C91" s="280"/>
      <c r="D91" s="280">
        <v>0</v>
      </c>
      <c r="E91" s="346"/>
    </row>
    <row r="92" spans="1:5" ht="21" customHeight="1">
      <c r="A92" s="348">
        <v>2010905</v>
      </c>
      <c r="B92" s="345" t="s">
        <v>262</v>
      </c>
      <c r="C92" s="280"/>
      <c r="D92" s="280">
        <v>0</v>
      </c>
      <c r="E92" s="346"/>
    </row>
    <row r="93" spans="1:5" ht="21" customHeight="1">
      <c r="A93" s="348">
        <v>2010907</v>
      </c>
      <c r="B93" s="345" t="s">
        <v>263</v>
      </c>
      <c r="C93" s="280"/>
      <c r="D93" s="280">
        <v>0</v>
      </c>
      <c r="E93" s="346"/>
    </row>
    <row r="94" spans="1:5" ht="21" customHeight="1">
      <c r="A94" s="348">
        <v>2010908</v>
      </c>
      <c r="B94" s="345" t="s">
        <v>251</v>
      </c>
      <c r="C94" s="280"/>
      <c r="D94" s="280">
        <v>0</v>
      </c>
      <c r="E94" s="346"/>
    </row>
    <row r="95" spans="1:5" ht="21" customHeight="1">
      <c r="A95" s="348">
        <v>2010909</v>
      </c>
      <c r="B95" s="345" t="s">
        <v>264</v>
      </c>
      <c r="C95" s="280"/>
      <c r="D95" s="280">
        <v>0</v>
      </c>
      <c r="E95" s="346"/>
    </row>
    <row r="96" spans="1:5" ht="21" customHeight="1">
      <c r="A96" s="348">
        <v>2010910</v>
      </c>
      <c r="B96" s="345" t="s">
        <v>265</v>
      </c>
      <c r="C96" s="280"/>
      <c r="D96" s="280">
        <v>0</v>
      </c>
      <c r="E96" s="346"/>
    </row>
    <row r="97" spans="1:5" ht="21" customHeight="1">
      <c r="A97" s="348">
        <v>2010911</v>
      </c>
      <c r="B97" s="345" t="s">
        <v>266</v>
      </c>
      <c r="C97" s="280"/>
      <c r="D97" s="280">
        <v>0</v>
      </c>
      <c r="E97" s="346"/>
    </row>
    <row r="98" spans="1:5" s="34" customFormat="1" ht="21" customHeight="1">
      <c r="A98" s="348">
        <v>2010912</v>
      </c>
      <c r="B98" s="345" t="s">
        <v>267</v>
      </c>
      <c r="C98" s="280"/>
      <c r="D98" s="280">
        <v>0</v>
      </c>
      <c r="E98" s="349"/>
    </row>
    <row r="99" spans="1:5" ht="21" customHeight="1">
      <c r="A99" s="348">
        <v>2010950</v>
      </c>
      <c r="B99" s="345" t="s">
        <v>220</v>
      </c>
      <c r="C99" s="280"/>
      <c r="D99" s="280">
        <v>0</v>
      </c>
      <c r="E99" s="346"/>
    </row>
    <row r="100" spans="1:5" ht="21" customHeight="1">
      <c r="A100" s="348">
        <v>2010999</v>
      </c>
      <c r="B100" s="345" t="s">
        <v>268</v>
      </c>
      <c r="C100" s="280"/>
      <c r="D100" s="280">
        <v>0</v>
      </c>
      <c r="E100" s="346"/>
    </row>
    <row r="101" spans="1:5" ht="21" customHeight="1">
      <c r="A101" s="348">
        <v>20111</v>
      </c>
      <c r="B101" s="344" t="s">
        <v>269</v>
      </c>
      <c r="C101" s="311">
        <f t="shared" ref="C101:E101" si="17">SUM(C102:C109)</f>
        <v>2150</v>
      </c>
      <c r="D101" s="311">
        <f t="shared" si="17"/>
        <v>2150</v>
      </c>
      <c r="E101" s="311">
        <f t="shared" si="17"/>
        <v>0</v>
      </c>
    </row>
    <row r="102" spans="1:5" ht="21" customHeight="1">
      <c r="A102" s="348">
        <v>2011101</v>
      </c>
      <c r="B102" s="345" t="s">
        <v>211</v>
      </c>
      <c r="C102" s="280">
        <f t="shared" ref="C102:C109" si="18">D102+E102</f>
        <v>1477</v>
      </c>
      <c r="D102" s="280">
        <v>1477</v>
      </c>
      <c r="E102" s="346"/>
    </row>
    <row r="103" spans="1:5" ht="21" customHeight="1">
      <c r="A103" s="348">
        <v>2011102</v>
      </c>
      <c r="B103" s="345" t="s">
        <v>212</v>
      </c>
      <c r="C103" s="280">
        <f t="shared" si="18"/>
        <v>158</v>
      </c>
      <c r="D103" s="280">
        <v>158</v>
      </c>
      <c r="E103" s="346"/>
    </row>
    <row r="104" spans="1:5" ht="21" customHeight="1">
      <c r="A104" s="348">
        <v>2011103</v>
      </c>
      <c r="B104" s="345" t="s">
        <v>213</v>
      </c>
      <c r="C104" s="280">
        <f t="shared" si="18"/>
        <v>24</v>
      </c>
      <c r="D104" s="280">
        <v>24</v>
      </c>
      <c r="E104" s="346"/>
    </row>
    <row r="105" spans="1:5" ht="21" customHeight="1">
      <c r="A105" s="348">
        <v>2011104</v>
      </c>
      <c r="B105" s="345" t="s">
        <v>270</v>
      </c>
      <c r="C105" s="280">
        <f t="shared" si="18"/>
        <v>200</v>
      </c>
      <c r="D105" s="280">
        <v>200</v>
      </c>
      <c r="E105" s="346"/>
    </row>
    <row r="106" spans="1:5" ht="21" customHeight="1">
      <c r="A106" s="348">
        <v>2011105</v>
      </c>
      <c r="B106" s="345" t="s">
        <v>271</v>
      </c>
      <c r="C106" s="280">
        <f t="shared" si="18"/>
        <v>0</v>
      </c>
      <c r="D106" s="280"/>
      <c r="E106" s="346"/>
    </row>
    <row r="107" spans="1:5" ht="21" customHeight="1">
      <c r="A107" s="348">
        <v>2011106</v>
      </c>
      <c r="B107" s="345" t="s">
        <v>272</v>
      </c>
      <c r="C107" s="280">
        <f t="shared" si="18"/>
        <v>120</v>
      </c>
      <c r="D107" s="280">
        <v>120</v>
      </c>
      <c r="E107" s="346"/>
    </row>
    <row r="108" spans="1:5" ht="21" customHeight="1">
      <c r="A108" s="348">
        <v>2011150</v>
      </c>
      <c r="B108" s="345" t="s">
        <v>220</v>
      </c>
      <c r="C108" s="280">
        <f t="shared" si="18"/>
        <v>124</v>
      </c>
      <c r="D108" s="280">
        <v>124</v>
      </c>
      <c r="E108" s="346"/>
    </row>
    <row r="109" spans="1:5" s="326" customFormat="1" ht="21" customHeight="1">
      <c r="A109" s="348">
        <v>2011199</v>
      </c>
      <c r="B109" s="345" t="s">
        <v>273</v>
      </c>
      <c r="C109" s="280">
        <f t="shared" si="18"/>
        <v>47</v>
      </c>
      <c r="D109" s="280">
        <v>47</v>
      </c>
      <c r="E109" s="350"/>
    </row>
    <row r="110" spans="1:5" ht="21" customHeight="1">
      <c r="A110" s="348">
        <v>20113</v>
      </c>
      <c r="B110" s="344" t="s">
        <v>274</v>
      </c>
      <c r="C110" s="311">
        <f t="shared" ref="C110:E110" si="19">SUM(C111:C120)</f>
        <v>1605</v>
      </c>
      <c r="D110" s="311">
        <f t="shared" si="19"/>
        <v>1605</v>
      </c>
      <c r="E110" s="311">
        <f t="shared" si="19"/>
        <v>0</v>
      </c>
    </row>
    <row r="111" spans="1:5" ht="21" customHeight="1">
      <c r="A111" s="348">
        <v>2011301</v>
      </c>
      <c r="B111" s="345" t="s">
        <v>211</v>
      </c>
      <c r="C111" s="280">
        <f t="shared" ref="C111:C120" si="20">D111+E111</f>
        <v>274</v>
      </c>
      <c r="D111" s="280">
        <v>274</v>
      </c>
      <c r="E111" s="346"/>
    </row>
    <row r="112" spans="1:5" ht="21" customHeight="1">
      <c r="A112" s="348">
        <v>2011302</v>
      </c>
      <c r="B112" s="345" t="s">
        <v>212</v>
      </c>
      <c r="C112" s="280">
        <f t="shared" si="20"/>
        <v>10</v>
      </c>
      <c r="D112" s="280">
        <v>10</v>
      </c>
      <c r="E112" s="346"/>
    </row>
    <row r="113" spans="1:5" ht="21" customHeight="1">
      <c r="A113" s="348">
        <v>2011303</v>
      </c>
      <c r="B113" s="345" t="s">
        <v>213</v>
      </c>
      <c r="C113" s="280">
        <f t="shared" si="20"/>
        <v>0</v>
      </c>
      <c r="D113" s="280">
        <v>0</v>
      </c>
      <c r="E113" s="346"/>
    </row>
    <row r="114" spans="1:5" ht="21" customHeight="1">
      <c r="A114" s="348">
        <v>2011304</v>
      </c>
      <c r="B114" s="345" t="s">
        <v>275</v>
      </c>
      <c r="C114" s="280"/>
      <c r="D114" s="280">
        <v>0</v>
      </c>
      <c r="E114" s="346"/>
    </row>
    <row r="115" spans="1:5" ht="21" customHeight="1">
      <c r="A115" s="348">
        <v>2011305</v>
      </c>
      <c r="B115" s="345" t="s">
        <v>276</v>
      </c>
      <c r="C115" s="280"/>
      <c r="D115" s="280">
        <v>0</v>
      </c>
      <c r="E115" s="346"/>
    </row>
    <row r="116" spans="1:5" ht="21" customHeight="1">
      <c r="A116" s="348">
        <v>2011306</v>
      </c>
      <c r="B116" s="345" t="s">
        <v>277</v>
      </c>
      <c r="C116" s="280"/>
      <c r="D116" s="280">
        <v>0</v>
      </c>
      <c r="E116" s="346"/>
    </row>
    <row r="117" spans="1:5" ht="21" customHeight="1">
      <c r="A117" s="348">
        <v>2011307</v>
      </c>
      <c r="B117" s="345" t="s">
        <v>278</v>
      </c>
      <c r="C117" s="280"/>
      <c r="D117" s="280">
        <v>0</v>
      </c>
      <c r="E117" s="346"/>
    </row>
    <row r="118" spans="1:5" ht="21" customHeight="1">
      <c r="A118" s="348">
        <v>2011308</v>
      </c>
      <c r="B118" s="345" t="s">
        <v>279</v>
      </c>
      <c r="C118" s="280">
        <f t="shared" si="20"/>
        <v>800</v>
      </c>
      <c r="D118" s="280">
        <v>800</v>
      </c>
      <c r="E118" s="346"/>
    </row>
    <row r="119" spans="1:5" ht="21" customHeight="1">
      <c r="A119" s="348">
        <v>2011350</v>
      </c>
      <c r="B119" s="345" t="s">
        <v>220</v>
      </c>
      <c r="C119" s="280">
        <f t="shared" si="20"/>
        <v>496</v>
      </c>
      <c r="D119" s="280">
        <v>496</v>
      </c>
      <c r="E119" s="346"/>
    </row>
    <row r="120" spans="1:5" ht="21" customHeight="1">
      <c r="A120" s="348">
        <v>2011399</v>
      </c>
      <c r="B120" s="345" t="s">
        <v>280</v>
      </c>
      <c r="C120" s="280">
        <f t="shared" si="20"/>
        <v>25</v>
      </c>
      <c r="D120" s="280">
        <v>25</v>
      </c>
      <c r="E120" s="346"/>
    </row>
    <row r="121" spans="1:5" s="34" customFormat="1" ht="21" customHeight="1">
      <c r="A121" s="348">
        <v>20114</v>
      </c>
      <c r="B121" s="344" t="s">
        <v>281</v>
      </c>
      <c r="C121" s="311">
        <f t="shared" ref="C121:E121" si="21">SUM(C122:C132)</f>
        <v>20</v>
      </c>
      <c r="D121" s="311">
        <f t="shared" si="21"/>
        <v>20</v>
      </c>
      <c r="E121" s="311">
        <f t="shared" si="21"/>
        <v>0</v>
      </c>
    </row>
    <row r="122" spans="1:5" ht="21" customHeight="1">
      <c r="A122" s="348">
        <v>2011401</v>
      </c>
      <c r="B122" s="345" t="s">
        <v>211</v>
      </c>
      <c r="C122" s="280"/>
      <c r="D122" s="280">
        <v>0</v>
      </c>
      <c r="E122" s="346"/>
    </row>
    <row r="123" spans="1:5" ht="21" customHeight="1">
      <c r="A123" s="348">
        <v>2011402</v>
      </c>
      <c r="B123" s="345" t="s">
        <v>212</v>
      </c>
      <c r="C123" s="280"/>
      <c r="D123" s="280">
        <v>0</v>
      </c>
      <c r="E123" s="346"/>
    </row>
    <row r="124" spans="1:5" ht="21" customHeight="1">
      <c r="A124" s="348">
        <v>2011403</v>
      </c>
      <c r="B124" s="345" t="s">
        <v>213</v>
      </c>
      <c r="C124" s="280"/>
      <c r="D124" s="280">
        <v>0</v>
      </c>
      <c r="E124" s="346"/>
    </row>
    <row r="125" spans="1:5" ht="21" customHeight="1">
      <c r="A125" s="348">
        <v>2011404</v>
      </c>
      <c r="B125" s="345" t="s">
        <v>282</v>
      </c>
      <c r="C125" s="280"/>
      <c r="D125" s="280">
        <v>0</v>
      </c>
      <c r="E125" s="346"/>
    </row>
    <row r="126" spans="1:5" ht="21" customHeight="1">
      <c r="A126" s="348">
        <v>2011405</v>
      </c>
      <c r="B126" s="345" t="s">
        <v>283</v>
      </c>
      <c r="C126" s="280"/>
      <c r="D126" s="280">
        <v>0</v>
      </c>
      <c r="E126" s="346"/>
    </row>
    <row r="127" spans="1:5" ht="21" customHeight="1">
      <c r="A127" s="348">
        <v>2011408</v>
      </c>
      <c r="B127" s="345" t="s">
        <v>284</v>
      </c>
      <c r="C127" s="280"/>
      <c r="D127" s="280">
        <v>0</v>
      </c>
      <c r="E127" s="346"/>
    </row>
    <row r="128" spans="1:5" s="326" customFormat="1" ht="21" customHeight="1">
      <c r="A128" s="348">
        <v>2011409</v>
      </c>
      <c r="B128" s="345" t="s">
        <v>285</v>
      </c>
      <c r="C128" s="280"/>
      <c r="D128" s="280">
        <v>0</v>
      </c>
      <c r="E128" s="350"/>
    </row>
    <row r="129" spans="1:5" ht="21" customHeight="1">
      <c r="A129" s="348">
        <v>2011410</v>
      </c>
      <c r="B129" s="345" t="s">
        <v>286</v>
      </c>
      <c r="C129" s="280"/>
      <c r="D129" s="280">
        <v>0</v>
      </c>
      <c r="E129" s="346"/>
    </row>
    <row r="130" spans="1:5" ht="21" customHeight="1">
      <c r="A130" s="348">
        <v>2011411</v>
      </c>
      <c r="B130" s="345" t="s">
        <v>287</v>
      </c>
      <c r="C130" s="280"/>
      <c r="D130" s="280">
        <v>0</v>
      </c>
      <c r="E130" s="346"/>
    </row>
    <row r="131" spans="1:5" ht="21" customHeight="1">
      <c r="A131" s="348">
        <v>2011450</v>
      </c>
      <c r="B131" s="345" t="s">
        <v>220</v>
      </c>
      <c r="C131" s="280"/>
      <c r="D131" s="280">
        <v>0</v>
      </c>
      <c r="E131" s="346"/>
    </row>
    <row r="132" spans="1:5" ht="21" customHeight="1">
      <c r="A132" s="348">
        <v>2011499</v>
      </c>
      <c r="B132" s="345" t="s">
        <v>288</v>
      </c>
      <c r="C132" s="280">
        <f>D132+E132</f>
        <v>20</v>
      </c>
      <c r="D132" s="280">
        <v>20</v>
      </c>
      <c r="E132" s="346"/>
    </row>
    <row r="133" spans="1:5" ht="21" customHeight="1">
      <c r="A133" s="348">
        <v>20123</v>
      </c>
      <c r="B133" s="344" t="s">
        <v>289</v>
      </c>
      <c r="C133" s="311">
        <f t="shared" ref="C133:E133" si="22">SUM(C134:C139)</f>
        <v>20</v>
      </c>
      <c r="D133" s="311">
        <f t="shared" si="22"/>
        <v>20</v>
      </c>
      <c r="E133" s="311">
        <f t="shared" si="22"/>
        <v>0</v>
      </c>
    </row>
    <row r="134" spans="1:5" ht="21" customHeight="1">
      <c r="A134" s="348">
        <v>2012301</v>
      </c>
      <c r="B134" s="345" t="s">
        <v>211</v>
      </c>
      <c r="C134" s="280"/>
      <c r="D134" s="280">
        <v>0</v>
      </c>
      <c r="E134" s="346"/>
    </row>
    <row r="135" spans="1:5" ht="21" customHeight="1">
      <c r="A135" s="348">
        <v>2012302</v>
      </c>
      <c r="B135" s="345" t="s">
        <v>212</v>
      </c>
      <c r="C135" s="280"/>
      <c r="D135" s="280">
        <v>0</v>
      </c>
      <c r="E135" s="346"/>
    </row>
    <row r="136" spans="1:5" s="34" customFormat="1" ht="21" customHeight="1">
      <c r="A136" s="348">
        <v>2012303</v>
      </c>
      <c r="B136" s="345" t="s">
        <v>213</v>
      </c>
      <c r="C136" s="280"/>
      <c r="D136" s="280">
        <v>0</v>
      </c>
      <c r="E136" s="349"/>
    </row>
    <row r="137" spans="1:5" ht="21" customHeight="1">
      <c r="A137" s="348">
        <v>2012304</v>
      </c>
      <c r="B137" s="345" t="s">
        <v>290</v>
      </c>
      <c r="C137" s="280"/>
      <c r="D137" s="280">
        <v>0</v>
      </c>
      <c r="E137" s="346"/>
    </row>
    <row r="138" spans="1:5" ht="21" customHeight="1">
      <c r="A138" s="348">
        <v>2012350</v>
      </c>
      <c r="B138" s="345" t="s">
        <v>220</v>
      </c>
      <c r="C138" s="280"/>
      <c r="D138" s="280">
        <v>0</v>
      </c>
      <c r="E138" s="346"/>
    </row>
    <row r="139" spans="1:5" ht="21" customHeight="1">
      <c r="A139" s="348">
        <v>2012399</v>
      </c>
      <c r="B139" s="345" t="s">
        <v>291</v>
      </c>
      <c r="C139" s="280">
        <f t="shared" ref="C139" si="23">D139+E139</f>
        <v>20</v>
      </c>
      <c r="D139" s="280">
        <v>20</v>
      </c>
      <c r="E139" s="346"/>
    </row>
    <row r="140" spans="1:5" ht="21" customHeight="1">
      <c r="A140" s="348">
        <v>20125</v>
      </c>
      <c r="B140" s="344" t="s">
        <v>292</v>
      </c>
      <c r="C140" s="311">
        <f t="shared" ref="C140:E140" si="24">SUM(C141:C147)</f>
        <v>70</v>
      </c>
      <c r="D140" s="311">
        <f t="shared" si="24"/>
        <v>70</v>
      </c>
      <c r="E140" s="311">
        <f t="shared" si="24"/>
        <v>0</v>
      </c>
    </row>
    <row r="141" spans="1:5" ht="21" customHeight="1">
      <c r="A141" s="348">
        <v>2012501</v>
      </c>
      <c r="B141" s="345" t="s">
        <v>211</v>
      </c>
      <c r="C141" s="280">
        <f t="shared" ref="C141:C147" si="25">D141+E141</f>
        <v>70</v>
      </c>
      <c r="D141" s="280">
        <v>70</v>
      </c>
      <c r="E141" s="346"/>
    </row>
    <row r="142" spans="1:5" s="34" customFormat="1" ht="21" customHeight="1">
      <c r="A142" s="348">
        <v>2012502</v>
      </c>
      <c r="B142" s="345" t="s">
        <v>212</v>
      </c>
      <c r="C142" s="280"/>
      <c r="D142" s="280">
        <v>0</v>
      </c>
      <c r="E142" s="349"/>
    </row>
    <row r="143" spans="1:5" ht="21" customHeight="1">
      <c r="A143" s="348">
        <v>2012503</v>
      </c>
      <c r="B143" s="345" t="s">
        <v>213</v>
      </c>
      <c r="C143" s="280"/>
      <c r="D143" s="280">
        <v>0</v>
      </c>
      <c r="E143" s="346"/>
    </row>
    <row r="144" spans="1:5" ht="21" customHeight="1">
      <c r="A144" s="348">
        <v>2012504</v>
      </c>
      <c r="B144" s="345" t="s">
        <v>293</v>
      </c>
      <c r="C144" s="280"/>
      <c r="D144" s="280">
        <v>0</v>
      </c>
      <c r="E144" s="346"/>
    </row>
    <row r="145" spans="1:5" ht="21" customHeight="1">
      <c r="A145" s="348">
        <v>2012505</v>
      </c>
      <c r="B145" s="345" t="s">
        <v>294</v>
      </c>
      <c r="C145" s="280"/>
      <c r="D145" s="280">
        <v>0</v>
      </c>
      <c r="E145" s="346"/>
    </row>
    <row r="146" spans="1:5" ht="21" customHeight="1">
      <c r="A146" s="348">
        <v>2012550</v>
      </c>
      <c r="B146" s="345" t="s">
        <v>220</v>
      </c>
      <c r="C146" s="280"/>
      <c r="D146" s="280">
        <v>0</v>
      </c>
      <c r="E146" s="346"/>
    </row>
    <row r="147" spans="1:5" ht="21" customHeight="1">
      <c r="A147" s="348">
        <v>2012599</v>
      </c>
      <c r="B147" s="345" t="s">
        <v>295</v>
      </c>
      <c r="C147" s="280">
        <f t="shared" si="25"/>
        <v>0</v>
      </c>
      <c r="D147" s="280">
        <v>0</v>
      </c>
      <c r="E147" s="346"/>
    </row>
    <row r="148" spans="1:5" ht="21" customHeight="1">
      <c r="A148" s="348">
        <v>20126</v>
      </c>
      <c r="B148" s="344" t="s">
        <v>296</v>
      </c>
      <c r="C148" s="311">
        <f t="shared" ref="C148:E148" si="26">SUM(C149:C153)</f>
        <v>146</v>
      </c>
      <c r="D148" s="311">
        <f t="shared" si="26"/>
        <v>146</v>
      </c>
      <c r="E148" s="311">
        <f t="shared" si="26"/>
        <v>0</v>
      </c>
    </row>
    <row r="149" spans="1:5" s="34" customFormat="1" ht="21" customHeight="1">
      <c r="A149" s="348">
        <v>2012601</v>
      </c>
      <c r="B149" s="345" t="s">
        <v>211</v>
      </c>
      <c r="C149" s="280">
        <f t="shared" ref="C149:C153" si="27">D149+E149</f>
        <v>116</v>
      </c>
      <c r="D149" s="280">
        <v>116</v>
      </c>
      <c r="E149" s="349"/>
    </row>
    <row r="150" spans="1:5" ht="21" customHeight="1">
      <c r="A150" s="348">
        <v>2012602</v>
      </c>
      <c r="B150" s="345" t="s">
        <v>212</v>
      </c>
      <c r="C150" s="280"/>
      <c r="D150" s="280">
        <v>0</v>
      </c>
      <c r="E150" s="346"/>
    </row>
    <row r="151" spans="1:5" ht="21" customHeight="1">
      <c r="A151" s="348">
        <v>2012603</v>
      </c>
      <c r="B151" s="345" t="s">
        <v>213</v>
      </c>
      <c r="C151" s="280"/>
      <c r="D151" s="280">
        <v>0</v>
      </c>
      <c r="E151" s="346"/>
    </row>
    <row r="152" spans="1:5" ht="21" customHeight="1">
      <c r="A152" s="348">
        <v>2012604</v>
      </c>
      <c r="B152" s="345" t="s">
        <v>297</v>
      </c>
      <c r="C152" s="280">
        <f t="shared" si="27"/>
        <v>1</v>
      </c>
      <c r="D152" s="280">
        <v>1</v>
      </c>
      <c r="E152" s="346"/>
    </row>
    <row r="153" spans="1:5" ht="21" customHeight="1">
      <c r="A153" s="348">
        <v>2012699</v>
      </c>
      <c r="B153" s="345" t="s">
        <v>298</v>
      </c>
      <c r="C153" s="280">
        <f t="shared" si="27"/>
        <v>29</v>
      </c>
      <c r="D153" s="280">
        <v>29</v>
      </c>
      <c r="E153" s="346"/>
    </row>
    <row r="154" spans="1:5" ht="21" customHeight="1">
      <c r="A154" s="348">
        <v>20128</v>
      </c>
      <c r="B154" s="344" t="s">
        <v>299</v>
      </c>
      <c r="C154" s="311">
        <f t="shared" ref="C154:E154" si="28">SUM(C155:C160)</f>
        <v>59</v>
      </c>
      <c r="D154" s="311">
        <f t="shared" si="28"/>
        <v>59</v>
      </c>
      <c r="E154" s="311">
        <f t="shared" si="28"/>
        <v>0</v>
      </c>
    </row>
    <row r="155" spans="1:5" ht="21" customHeight="1">
      <c r="A155" s="348">
        <v>2012801</v>
      </c>
      <c r="B155" s="345" t="s">
        <v>211</v>
      </c>
      <c r="C155" s="280">
        <f t="shared" ref="C155:C160" si="29">D155+E155</f>
        <v>59</v>
      </c>
      <c r="D155" s="280">
        <v>59</v>
      </c>
      <c r="E155" s="346"/>
    </row>
    <row r="156" spans="1:5" s="34" customFormat="1" ht="21" customHeight="1">
      <c r="A156" s="348">
        <v>2012802</v>
      </c>
      <c r="B156" s="345" t="s">
        <v>212</v>
      </c>
      <c r="C156" s="280"/>
      <c r="D156" s="280">
        <v>0</v>
      </c>
      <c r="E156" s="349"/>
    </row>
    <row r="157" spans="1:5" ht="21" customHeight="1">
      <c r="A157" s="348">
        <v>2012803</v>
      </c>
      <c r="B157" s="345" t="s">
        <v>213</v>
      </c>
      <c r="C157" s="280"/>
      <c r="D157" s="280">
        <v>0</v>
      </c>
      <c r="E157" s="346"/>
    </row>
    <row r="158" spans="1:5" ht="21" customHeight="1">
      <c r="A158" s="348">
        <v>2012804</v>
      </c>
      <c r="B158" s="345" t="s">
        <v>225</v>
      </c>
      <c r="C158" s="280"/>
      <c r="D158" s="280">
        <v>0</v>
      </c>
      <c r="E158" s="346"/>
    </row>
    <row r="159" spans="1:5" ht="21" customHeight="1">
      <c r="A159" s="348">
        <v>2012850</v>
      </c>
      <c r="B159" s="345" t="s">
        <v>220</v>
      </c>
      <c r="C159" s="280"/>
      <c r="D159" s="280">
        <v>0</v>
      </c>
      <c r="E159" s="346"/>
    </row>
    <row r="160" spans="1:5" ht="21" customHeight="1">
      <c r="A160" s="348">
        <v>2012899</v>
      </c>
      <c r="B160" s="345" t="s">
        <v>300</v>
      </c>
      <c r="C160" s="280">
        <f t="shared" si="29"/>
        <v>0</v>
      </c>
      <c r="D160" s="280">
        <v>0</v>
      </c>
      <c r="E160" s="346"/>
    </row>
    <row r="161" spans="1:5" ht="21" customHeight="1">
      <c r="A161" s="348">
        <v>20129</v>
      </c>
      <c r="B161" s="344" t="s">
        <v>301</v>
      </c>
      <c r="C161" s="311">
        <f t="shared" ref="C161:E161" si="30">SUM(C162:C167)</f>
        <v>537</v>
      </c>
      <c r="D161" s="311">
        <f t="shared" si="30"/>
        <v>537</v>
      </c>
      <c r="E161" s="311">
        <f t="shared" si="30"/>
        <v>0</v>
      </c>
    </row>
    <row r="162" spans="1:5" ht="21" customHeight="1">
      <c r="A162" s="348">
        <v>2012901</v>
      </c>
      <c r="B162" s="345" t="s">
        <v>211</v>
      </c>
      <c r="C162" s="280">
        <f t="shared" ref="C162:C167" si="31">D162+E162</f>
        <v>265</v>
      </c>
      <c r="D162" s="280">
        <v>265</v>
      </c>
      <c r="E162" s="346"/>
    </row>
    <row r="163" spans="1:5" s="34" customFormat="1" ht="21" customHeight="1">
      <c r="A163" s="348">
        <v>2012902</v>
      </c>
      <c r="B163" s="345" t="s">
        <v>212</v>
      </c>
      <c r="C163" s="280"/>
      <c r="D163" s="280">
        <v>0</v>
      </c>
      <c r="E163" s="349"/>
    </row>
    <row r="164" spans="1:5" ht="21" customHeight="1">
      <c r="A164" s="348">
        <v>2012903</v>
      </c>
      <c r="B164" s="345" t="s">
        <v>213</v>
      </c>
      <c r="C164" s="280"/>
      <c r="D164" s="280">
        <v>0</v>
      </c>
      <c r="E164" s="346"/>
    </row>
    <row r="165" spans="1:5" ht="21" customHeight="1">
      <c r="A165" s="348">
        <v>2012906</v>
      </c>
      <c r="B165" s="345" t="s">
        <v>302</v>
      </c>
      <c r="C165" s="280">
        <f t="shared" si="31"/>
        <v>6</v>
      </c>
      <c r="D165" s="280">
        <v>6</v>
      </c>
      <c r="E165" s="346"/>
    </row>
    <row r="166" spans="1:5" ht="21" customHeight="1">
      <c r="A166" s="348">
        <v>2012950</v>
      </c>
      <c r="B166" s="345" t="s">
        <v>220</v>
      </c>
      <c r="C166" s="280">
        <f t="shared" si="31"/>
        <v>77</v>
      </c>
      <c r="D166" s="280">
        <v>77</v>
      </c>
      <c r="E166" s="346"/>
    </row>
    <row r="167" spans="1:5" ht="21" customHeight="1">
      <c r="A167" s="348">
        <v>2012999</v>
      </c>
      <c r="B167" s="345" t="s">
        <v>303</v>
      </c>
      <c r="C167" s="280">
        <f t="shared" si="31"/>
        <v>189</v>
      </c>
      <c r="D167" s="280">
        <v>189</v>
      </c>
      <c r="E167" s="346"/>
    </row>
    <row r="168" spans="1:5" ht="21" customHeight="1">
      <c r="A168" s="348">
        <v>20131</v>
      </c>
      <c r="B168" s="344" t="s">
        <v>304</v>
      </c>
      <c r="C168" s="311">
        <f t="shared" ref="C168:E168" si="32">SUM(C169:C174)</f>
        <v>2353</v>
      </c>
      <c r="D168" s="311">
        <f t="shared" si="32"/>
        <v>2353</v>
      </c>
      <c r="E168" s="311">
        <f t="shared" si="32"/>
        <v>0</v>
      </c>
    </row>
    <row r="169" spans="1:5" ht="21" customHeight="1">
      <c r="A169" s="348">
        <v>2013101</v>
      </c>
      <c r="B169" s="345" t="s">
        <v>211</v>
      </c>
      <c r="C169" s="280">
        <f t="shared" ref="C169:C174" si="33">D169+E169</f>
        <v>1724</v>
      </c>
      <c r="D169" s="280">
        <v>1724</v>
      </c>
      <c r="E169" s="346"/>
    </row>
    <row r="170" spans="1:5" s="34" customFormat="1" ht="21" customHeight="1">
      <c r="A170" s="348">
        <v>2013102</v>
      </c>
      <c r="B170" s="345" t="s">
        <v>212</v>
      </c>
      <c r="C170" s="280">
        <f t="shared" si="33"/>
        <v>180</v>
      </c>
      <c r="D170" s="280">
        <v>180</v>
      </c>
      <c r="E170" s="349"/>
    </row>
    <row r="171" spans="1:5" ht="21" customHeight="1">
      <c r="A171" s="348">
        <v>2013103</v>
      </c>
      <c r="B171" s="345" t="s">
        <v>213</v>
      </c>
      <c r="C171" s="280"/>
      <c r="D171" s="280">
        <v>0</v>
      </c>
      <c r="E171" s="346"/>
    </row>
    <row r="172" spans="1:5" ht="21" customHeight="1">
      <c r="A172" s="348">
        <v>2013105</v>
      </c>
      <c r="B172" s="345" t="s">
        <v>305</v>
      </c>
      <c r="C172" s="280">
        <f t="shared" si="33"/>
        <v>95</v>
      </c>
      <c r="D172" s="280">
        <v>95</v>
      </c>
      <c r="E172" s="346"/>
    </row>
    <row r="173" spans="1:5" ht="21" customHeight="1">
      <c r="A173" s="348">
        <v>2013150</v>
      </c>
      <c r="B173" s="345" t="s">
        <v>220</v>
      </c>
      <c r="C173" s="280">
        <f t="shared" si="33"/>
        <v>354</v>
      </c>
      <c r="D173" s="280">
        <v>354</v>
      </c>
      <c r="E173" s="346"/>
    </row>
    <row r="174" spans="1:5" ht="21" customHeight="1">
      <c r="A174" s="348">
        <v>2013199</v>
      </c>
      <c r="B174" s="345" t="s">
        <v>306</v>
      </c>
      <c r="C174" s="280">
        <f t="shared" si="33"/>
        <v>0</v>
      </c>
      <c r="D174" s="280">
        <v>0</v>
      </c>
      <c r="E174" s="346"/>
    </row>
    <row r="175" spans="1:5" ht="21" customHeight="1">
      <c r="A175" s="348">
        <v>20132</v>
      </c>
      <c r="B175" s="344" t="s">
        <v>307</v>
      </c>
      <c r="C175" s="311">
        <f t="shared" ref="C175:E175" si="34">SUM(C176:C181)</f>
        <v>1396</v>
      </c>
      <c r="D175" s="311">
        <f t="shared" si="34"/>
        <v>1396</v>
      </c>
      <c r="E175" s="311">
        <f t="shared" si="34"/>
        <v>0</v>
      </c>
    </row>
    <row r="176" spans="1:5" ht="21" customHeight="1">
      <c r="A176" s="348">
        <v>2013201</v>
      </c>
      <c r="B176" s="345" t="s">
        <v>211</v>
      </c>
      <c r="C176" s="280">
        <f t="shared" ref="C176:C181" si="35">D176+E176</f>
        <v>446</v>
      </c>
      <c r="D176" s="280">
        <v>446</v>
      </c>
      <c r="E176" s="346"/>
    </row>
    <row r="177" spans="1:5" s="34" customFormat="1" ht="21" customHeight="1">
      <c r="A177" s="348">
        <v>2013202</v>
      </c>
      <c r="B177" s="345" t="s">
        <v>212</v>
      </c>
      <c r="C177" s="280">
        <f t="shared" si="35"/>
        <v>603</v>
      </c>
      <c r="D177" s="280">
        <v>603</v>
      </c>
      <c r="E177" s="349"/>
    </row>
    <row r="178" spans="1:5" ht="21" customHeight="1">
      <c r="A178" s="348">
        <v>2013203</v>
      </c>
      <c r="B178" s="345" t="s">
        <v>213</v>
      </c>
      <c r="C178" s="280"/>
      <c r="D178" s="280">
        <v>0</v>
      </c>
      <c r="E178" s="346"/>
    </row>
    <row r="179" spans="1:5" ht="21" customHeight="1">
      <c r="A179" s="348">
        <v>2013204</v>
      </c>
      <c r="B179" s="345" t="s">
        <v>308</v>
      </c>
      <c r="C179" s="280"/>
      <c r="D179" s="280">
        <v>0</v>
      </c>
      <c r="E179" s="346"/>
    </row>
    <row r="180" spans="1:5" ht="21" customHeight="1">
      <c r="A180" s="348">
        <v>2013250</v>
      </c>
      <c r="B180" s="345" t="s">
        <v>220</v>
      </c>
      <c r="C180" s="280">
        <f t="shared" si="35"/>
        <v>236</v>
      </c>
      <c r="D180" s="280">
        <v>236</v>
      </c>
      <c r="E180" s="346"/>
    </row>
    <row r="181" spans="1:5" ht="21" customHeight="1">
      <c r="A181" s="348">
        <v>2013299</v>
      </c>
      <c r="B181" s="345" t="s">
        <v>309</v>
      </c>
      <c r="C181" s="280">
        <f t="shared" si="35"/>
        <v>111</v>
      </c>
      <c r="D181" s="280">
        <v>111</v>
      </c>
      <c r="E181" s="346"/>
    </row>
    <row r="182" spans="1:5" ht="21" customHeight="1">
      <c r="A182" s="348">
        <v>20133</v>
      </c>
      <c r="B182" s="344" t="s">
        <v>310</v>
      </c>
      <c r="C182" s="311">
        <f t="shared" ref="C182:E182" si="36">SUM(C183:C188)</f>
        <v>757</v>
      </c>
      <c r="D182" s="311">
        <f t="shared" si="36"/>
        <v>757</v>
      </c>
      <c r="E182" s="311">
        <f t="shared" si="36"/>
        <v>0</v>
      </c>
    </row>
    <row r="183" spans="1:5" ht="21" customHeight="1">
      <c r="A183" s="348">
        <v>2013301</v>
      </c>
      <c r="B183" s="345" t="s">
        <v>211</v>
      </c>
      <c r="C183" s="280">
        <f t="shared" ref="C183:C188" si="37">D183+E183</f>
        <v>451</v>
      </c>
      <c r="D183" s="280">
        <v>451</v>
      </c>
      <c r="E183" s="346"/>
    </row>
    <row r="184" spans="1:5" ht="21" customHeight="1">
      <c r="A184" s="348">
        <v>2013302</v>
      </c>
      <c r="B184" s="345" t="s">
        <v>212</v>
      </c>
      <c r="C184" s="280">
        <f t="shared" si="37"/>
        <v>100</v>
      </c>
      <c r="D184" s="280">
        <v>100</v>
      </c>
      <c r="E184" s="346"/>
    </row>
    <row r="185" spans="1:5" s="34" customFormat="1" ht="21" customHeight="1">
      <c r="A185" s="348">
        <v>2013303</v>
      </c>
      <c r="B185" s="345" t="s">
        <v>213</v>
      </c>
      <c r="C185" s="280"/>
      <c r="D185" s="280">
        <v>0</v>
      </c>
      <c r="E185" s="349"/>
    </row>
    <row r="186" spans="1:5" ht="21" customHeight="1">
      <c r="A186" s="348">
        <v>2013304</v>
      </c>
      <c r="B186" s="345" t="s">
        <v>311</v>
      </c>
      <c r="C186" s="280">
        <f t="shared" si="37"/>
        <v>0</v>
      </c>
      <c r="D186" s="280">
        <v>0</v>
      </c>
      <c r="E186" s="346"/>
    </row>
    <row r="187" spans="1:5" ht="21" customHeight="1">
      <c r="A187" s="348">
        <v>2013350</v>
      </c>
      <c r="B187" s="345" t="s">
        <v>220</v>
      </c>
      <c r="C187" s="280">
        <v>166</v>
      </c>
      <c r="D187" s="280">
        <v>166</v>
      </c>
      <c r="E187" s="346"/>
    </row>
    <row r="188" spans="1:5" ht="21" customHeight="1">
      <c r="A188" s="348">
        <v>2013399</v>
      </c>
      <c r="B188" s="345" t="s">
        <v>312</v>
      </c>
      <c r="C188" s="280">
        <f t="shared" si="37"/>
        <v>40</v>
      </c>
      <c r="D188" s="280">
        <v>40</v>
      </c>
      <c r="E188" s="346"/>
    </row>
    <row r="189" spans="1:5" ht="21" customHeight="1">
      <c r="A189" s="348">
        <v>20134</v>
      </c>
      <c r="B189" s="344" t="s">
        <v>313</v>
      </c>
      <c r="C189" s="311">
        <f t="shared" ref="C189:E189" si="38">SUM(C190:C196)</f>
        <v>226</v>
      </c>
      <c r="D189" s="311">
        <f t="shared" si="38"/>
        <v>226</v>
      </c>
      <c r="E189" s="311">
        <f t="shared" si="38"/>
        <v>0</v>
      </c>
    </row>
    <row r="190" spans="1:5" ht="21" customHeight="1">
      <c r="A190" s="348">
        <v>2013401</v>
      </c>
      <c r="B190" s="345" t="s">
        <v>211</v>
      </c>
      <c r="C190" s="280">
        <f t="shared" ref="C190:C196" si="39">D190+E190</f>
        <v>205</v>
      </c>
      <c r="D190" s="280">
        <v>205</v>
      </c>
      <c r="E190" s="346"/>
    </row>
    <row r="191" spans="1:5" s="34" customFormat="1" ht="21" customHeight="1">
      <c r="A191" s="348">
        <v>2013402</v>
      </c>
      <c r="B191" s="345" t="s">
        <v>212</v>
      </c>
      <c r="C191" s="280">
        <f t="shared" si="39"/>
        <v>10</v>
      </c>
      <c r="D191" s="280">
        <v>10</v>
      </c>
      <c r="E191" s="349"/>
    </row>
    <row r="192" spans="1:5" ht="21" customHeight="1">
      <c r="A192" s="348">
        <v>2013403</v>
      </c>
      <c r="B192" s="345" t="s">
        <v>213</v>
      </c>
      <c r="C192" s="280"/>
      <c r="D192" s="280">
        <v>0</v>
      </c>
      <c r="E192" s="346"/>
    </row>
    <row r="193" spans="1:5" ht="21" customHeight="1">
      <c r="A193" s="348">
        <v>2013404</v>
      </c>
      <c r="B193" s="345" t="s">
        <v>314</v>
      </c>
      <c r="C193" s="280">
        <f t="shared" si="39"/>
        <v>1</v>
      </c>
      <c r="D193" s="280">
        <v>1</v>
      </c>
      <c r="E193" s="346"/>
    </row>
    <row r="194" spans="1:5" ht="21" customHeight="1">
      <c r="A194" s="348">
        <v>2013405</v>
      </c>
      <c r="B194" s="345" t="s">
        <v>315</v>
      </c>
      <c r="C194" s="280"/>
      <c r="D194" s="280">
        <v>0</v>
      </c>
      <c r="E194" s="346"/>
    </row>
    <row r="195" spans="1:5" ht="21" customHeight="1">
      <c r="A195" s="348">
        <v>2013450</v>
      </c>
      <c r="B195" s="345" t="s">
        <v>220</v>
      </c>
      <c r="C195" s="280"/>
      <c r="D195" s="280">
        <v>0</v>
      </c>
      <c r="E195" s="346"/>
    </row>
    <row r="196" spans="1:5" ht="21" customHeight="1">
      <c r="A196" s="348">
        <v>2013499</v>
      </c>
      <c r="B196" s="345" t="s">
        <v>316</v>
      </c>
      <c r="C196" s="280">
        <f t="shared" si="39"/>
        <v>10</v>
      </c>
      <c r="D196" s="280">
        <v>10</v>
      </c>
      <c r="E196" s="346"/>
    </row>
    <row r="197" spans="1:5" s="34" customFormat="1" ht="21" customHeight="1">
      <c r="A197" s="348">
        <v>20135</v>
      </c>
      <c r="B197" s="344" t="s">
        <v>317</v>
      </c>
      <c r="C197" s="311">
        <f t="shared" ref="C197:E197" si="40">SUM(C198:C202)</f>
        <v>0</v>
      </c>
      <c r="D197" s="311">
        <f t="shared" si="40"/>
        <v>0</v>
      </c>
      <c r="E197" s="311">
        <f t="shared" si="40"/>
        <v>0</v>
      </c>
    </row>
    <row r="198" spans="1:5" s="326" customFormat="1" ht="21" customHeight="1">
      <c r="A198" s="348">
        <v>2013501</v>
      </c>
      <c r="B198" s="345" t="s">
        <v>211</v>
      </c>
      <c r="C198" s="280"/>
      <c r="D198" s="280">
        <v>0</v>
      </c>
      <c r="E198" s="350"/>
    </row>
    <row r="199" spans="1:5" s="326" customFormat="1" ht="21" customHeight="1">
      <c r="A199" s="348">
        <v>2013502</v>
      </c>
      <c r="B199" s="345" t="s">
        <v>212</v>
      </c>
      <c r="C199" s="280"/>
      <c r="D199" s="280">
        <v>0</v>
      </c>
      <c r="E199" s="350"/>
    </row>
    <row r="200" spans="1:5" s="326" customFormat="1" ht="21" customHeight="1">
      <c r="A200" s="348">
        <v>2013503</v>
      </c>
      <c r="B200" s="345" t="s">
        <v>213</v>
      </c>
      <c r="C200" s="280"/>
      <c r="D200" s="280">
        <v>0</v>
      </c>
      <c r="E200" s="350"/>
    </row>
    <row r="201" spans="1:5" s="326" customFormat="1" ht="21" customHeight="1">
      <c r="A201" s="348">
        <v>2013550</v>
      </c>
      <c r="B201" s="345" t="s">
        <v>220</v>
      </c>
      <c r="C201" s="280"/>
      <c r="D201" s="280">
        <v>0</v>
      </c>
      <c r="E201" s="350"/>
    </row>
    <row r="202" spans="1:5" s="326" customFormat="1" ht="21" customHeight="1">
      <c r="A202" s="348">
        <v>2013599</v>
      </c>
      <c r="B202" s="345" t="s">
        <v>318</v>
      </c>
      <c r="C202" s="280"/>
      <c r="D202" s="280">
        <v>0</v>
      </c>
      <c r="E202" s="350"/>
    </row>
    <row r="203" spans="1:5" s="326" customFormat="1" ht="21" customHeight="1">
      <c r="A203" s="348">
        <v>20136</v>
      </c>
      <c r="B203" s="344" t="s">
        <v>319</v>
      </c>
      <c r="C203" s="311">
        <f t="shared" ref="C203:E203" si="41">SUM(C204:C208)</f>
        <v>60</v>
      </c>
      <c r="D203" s="311">
        <f t="shared" si="41"/>
        <v>60</v>
      </c>
      <c r="E203" s="311">
        <f t="shared" si="41"/>
        <v>0</v>
      </c>
    </row>
    <row r="204" spans="1:5" s="34" customFormat="1" ht="21" customHeight="1">
      <c r="A204" s="348">
        <v>2013601</v>
      </c>
      <c r="B204" s="345" t="s">
        <v>211</v>
      </c>
      <c r="C204" s="280">
        <f t="shared" ref="C204:C205" si="42">D204+E204</f>
        <v>51</v>
      </c>
      <c r="D204" s="280">
        <v>51</v>
      </c>
      <c r="E204" s="349"/>
    </row>
    <row r="205" spans="1:5" ht="21" customHeight="1">
      <c r="A205" s="348">
        <v>2013602</v>
      </c>
      <c r="B205" s="345" t="s">
        <v>212</v>
      </c>
      <c r="C205" s="280">
        <f t="shared" si="42"/>
        <v>9</v>
      </c>
      <c r="D205" s="280">
        <v>9</v>
      </c>
      <c r="E205" s="346"/>
    </row>
    <row r="206" spans="1:5" ht="21" customHeight="1">
      <c r="A206" s="348">
        <v>2013603</v>
      </c>
      <c r="B206" s="345" t="s">
        <v>213</v>
      </c>
      <c r="C206" s="280"/>
      <c r="D206" s="280">
        <v>0</v>
      </c>
      <c r="E206" s="346"/>
    </row>
    <row r="207" spans="1:5" ht="21" customHeight="1">
      <c r="A207" s="348">
        <v>2013650</v>
      </c>
      <c r="B207" s="345" t="s">
        <v>220</v>
      </c>
      <c r="C207" s="280"/>
      <c r="D207" s="280">
        <v>0</v>
      </c>
      <c r="E207" s="346"/>
    </row>
    <row r="208" spans="1:5" ht="21" customHeight="1">
      <c r="A208" s="348">
        <v>2013699</v>
      </c>
      <c r="B208" s="345" t="s">
        <v>320</v>
      </c>
      <c r="C208" s="280"/>
      <c r="D208" s="280">
        <v>0</v>
      </c>
      <c r="E208" s="346"/>
    </row>
    <row r="209" spans="1:5" ht="21" customHeight="1">
      <c r="A209" s="348">
        <v>20137</v>
      </c>
      <c r="B209" s="344" t="s">
        <v>321</v>
      </c>
      <c r="C209" s="311">
        <f t="shared" ref="C209:E209" si="43">SUM(C210:C215)</f>
        <v>0</v>
      </c>
      <c r="D209" s="311">
        <f t="shared" si="43"/>
        <v>0</v>
      </c>
      <c r="E209" s="311">
        <f t="shared" si="43"/>
        <v>0</v>
      </c>
    </row>
    <row r="210" spans="1:5" ht="21" customHeight="1">
      <c r="A210" s="348">
        <v>2013701</v>
      </c>
      <c r="B210" s="345" t="s">
        <v>322</v>
      </c>
      <c r="C210" s="280"/>
      <c r="D210" s="280">
        <v>0</v>
      </c>
      <c r="E210" s="346"/>
    </row>
    <row r="211" spans="1:5" ht="21" customHeight="1">
      <c r="A211" s="348">
        <v>2013702</v>
      </c>
      <c r="B211" s="345" t="s">
        <v>212</v>
      </c>
      <c r="C211" s="280"/>
      <c r="D211" s="280">
        <v>0</v>
      </c>
      <c r="E211" s="346"/>
    </row>
    <row r="212" spans="1:5" ht="21" customHeight="1">
      <c r="A212" s="348">
        <v>2013703</v>
      </c>
      <c r="B212" s="345" t="s">
        <v>213</v>
      </c>
      <c r="C212" s="280"/>
      <c r="D212" s="280">
        <v>0</v>
      </c>
      <c r="E212" s="346"/>
    </row>
    <row r="213" spans="1:5" ht="21" customHeight="1">
      <c r="A213" s="348">
        <v>2013704</v>
      </c>
      <c r="B213" s="345" t="s">
        <v>323</v>
      </c>
      <c r="C213" s="280"/>
      <c r="D213" s="280">
        <v>0</v>
      </c>
      <c r="E213" s="346"/>
    </row>
    <row r="214" spans="1:5" ht="21" customHeight="1">
      <c r="A214" s="348">
        <v>2013750</v>
      </c>
      <c r="B214" s="345" t="s">
        <v>220</v>
      </c>
      <c r="C214" s="280"/>
      <c r="D214" s="280">
        <v>0</v>
      </c>
      <c r="E214" s="346"/>
    </row>
    <row r="215" spans="1:5" ht="21" customHeight="1">
      <c r="A215" s="348">
        <v>2013799</v>
      </c>
      <c r="B215" s="345" t="s">
        <v>324</v>
      </c>
      <c r="C215" s="280"/>
      <c r="D215" s="280">
        <v>0</v>
      </c>
      <c r="E215" s="346"/>
    </row>
    <row r="216" spans="1:5" ht="21" customHeight="1">
      <c r="A216" s="348">
        <v>20138</v>
      </c>
      <c r="B216" s="344" t="s">
        <v>325</v>
      </c>
      <c r="C216" s="311">
        <f t="shared" ref="C216:E216" si="44">SUM(C217:C230)</f>
        <v>2989</v>
      </c>
      <c r="D216" s="311">
        <f t="shared" si="44"/>
        <v>2989</v>
      </c>
      <c r="E216" s="311">
        <f t="shared" si="44"/>
        <v>0</v>
      </c>
    </row>
    <row r="217" spans="1:5" ht="21" customHeight="1">
      <c r="A217" s="348">
        <v>2013801</v>
      </c>
      <c r="B217" s="345" t="s">
        <v>211</v>
      </c>
      <c r="C217" s="280">
        <f t="shared" ref="C217:C230" si="45">D217+E217</f>
        <v>2091</v>
      </c>
      <c r="D217" s="280">
        <v>2091</v>
      </c>
      <c r="E217" s="346"/>
    </row>
    <row r="218" spans="1:5" ht="21" customHeight="1">
      <c r="A218" s="348">
        <v>2013802</v>
      </c>
      <c r="B218" s="345" t="s">
        <v>212</v>
      </c>
      <c r="C218" s="280">
        <f t="shared" si="45"/>
        <v>113</v>
      </c>
      <c r="D218" s="280">
        <v>113</v>
      </c>
      <c r="E218" s="346"/>
    </row>
    <row r="219" spans="1:5" s="34" customFormat="1" ht="21" customHeight="1">
      <c r="A219" s="348">
        <v>2013803</v>
      </c>
      <c r="B219" s="345" t="s">
        <v>326</v>
      </c>
      <c r="C219" s="280"/>
      <c r="D219" s="280">
        <v>0</v>
      </c>
      <c r="E219" s="349"/>
    </row>
    <row r="220" spans="1:5" ht="21" customHeight="1">
      <c r="A220" s="348">
        <v>2013804</v>
      </c>
      <c r="B220" s="345" t="s">
        <v>1435</v>
      </c>
      <c r="C220" s="280">
        <f t="shared" si="45"/>
        <v>7</v>
      </c>
      <c r="D220" s="280">
        <v>7</v>
      </c>
      <c r="E220" s="346"/>
    </row>
    <row r="221" spans="1:5" ht="21" customHeight="1">
      <c r="A221" s="348">
        <v>2013805</v>
      </c>
      <c r="B221" s="345" t="s">
        <v>328</v>
      </c>
      <c r="C221" s="280">
        <f t="shared" si="45"/>
        <v>6</v>
      </c>
      <c r="D221" s="280">
        <v>6</v>
      </c>
      <c r="E221" s="346"/>
    </row>
    <row r="222" spans="1:5" s="34" customFormat="1" ht="21" customHeight="1">
      <c r="A222" s="348">
        <v>2013808</v>
      </c>
      <c r="B222" s="345" t="s">
        <v>251</v>
      </c>
      <c r="C222" s="280">
        <f t="shared" si="45"/>
        <v>15</v>
      </c>
      <c r="D222" s="280">
        <v>15</v>
      </c>
      <c r="E222" s="349"/>
    </row>
    <row r="223" spans="1:5" s="34" customFormat="1" ht="21" customHeight="1">
      <c r="A223" s="348">
        <v>2013810</v>
      </c>
      <c r="B223" s="345" t="s">
        <v>329</v>
      </c>
      <c r="C223" s="280">
        <f t="shared" si="45"/>
        <v>12</v>
      </c>
      <c r="D223" s="280">
        <v>12</v>
      </c>
      <c r="E223" s="349"/>
    </row>
    <row r="224" spans="1:5" s="34" customFormat="1" ht="21" customHeight="1">
      <c r="A224" s="348">
        <v>2013812</v>
      </c>
      <c r="B224" s="345" t="s">
        <v>330</v>
      </c>
      <c r="C224" s="280"/>
      <c r="D224" s="280">
        <v>0</v>
      </c>
      <c r="E224" s="349"/>
    </row>
    <row r="225" spans="1:5" s="34" customFormat="1" ht="21" customHeight="1">
      <c r="A225" s="348">
        <v>2013813</v>
      </c>
      <c r="B225" s="345" t="s">
        <v>331</v>
      </c>
      <c r="C225" s="280"/>
      <c r="D225" s="280">
        <v>0</v>
      </c>
      <c r="E225" s="349"/>
    </row>
    <row r="226" spans="1:5" s="34" customFormat="1" ht="21" customHeight="1">
      <c r="A226" s="348">
        <v>2013814</v>
      </c>
      <c r="B226" s="345" t="s">
        <v>332</v>
      </c>
      <c r="C226" s="280"/>
      <c r="D226" s="280">
        <v>0</v>
      </c>
      <c r="E226" s="349"/>
    </row>
    <row r="227" spans="1:5" s="34" customFormat="1" ht="21" customHeight="1">
      <c r="A227" s="348">
        <v>2013815</v>
      </c>
      <c r="B227" s="345" t="s">
        <v>333</v>
      </c>
      <c r="C227" s="280">
        <f t="shared" si="45"/>
        <v>10</v>
      </c>
      <c r="D227" s="280">
        <v>10</v>
      </c>
      <c r="E227" s="349"/>
    </row>
    <row r="228" spans="1:5" s="34" customFormat="1" ht="21" customHeight="1">
      <c r="A228" s="348">
        <v>2013816</v>
      </c>
      <c r="B228" s="345" t="s">
        <v>334</v>
      </c>
      <c r="C228" s="280">
        <f t="shared" si="45"/>
        <v>55</v>
      </c>
      <c r="D228" s="280">
        <v>55</v>
      </c>
      <c r="E228" s="349"/>
    </row>
    <row r="229" spans="1:5" s="34" customFormat="1" ht="21" customHeight="1">
      <c r="A229" s="348">
        <v>2013850</v>
      </c>
      <c r="B229" s="345" t="s">
        <v>220</v>
      </c>
      <c r="C229" s="280">
        <f t="shared" si="45"/>
        <v>634</v>
      </c>
      <c r="D229" s="280">
        <v>634</v>
      </c>
      <c r="E229" s="349"/>
    </row>
    <row r="230" spans="1:5" s="34" customFormat="1" ht="21" customHeight="1">
      <c r="A230" s="348">
        <v>2013899</v>
      </c>
      <c r="B230" s="345" t="s">
        <v>335</v>
      </c>
      <c r="C230" s="280">
        <f t="shared" si="45"/>
        <v>46</v>
      </c>
      <c r="D230" s="280">
        <v>46</v>
      </c>
      <c r="E230" s="349"/>
    </row>
    <row r="231" spans="1:5" s="34" customFormat="1" ht="21" customHeight="1">
      <c r="A231" s="348">
        <v>20139</v>
      </c>
      <c r="B231" s="344" t="s">
        <v>336</v>
      </c>
      <c r="C231" s="311">
        <f t="shared" ref="C231:E231" si="46">SUM(C232:C237)</f>
        <v>173</v>
      </c>
      <c r="D231" s="311">
        <f t="shared" si="46"/>
        <v>173</v>
      </c>
      <c r="E231" s="311">
        <f t="shared" si="46"/>
        <v>0</v>
      </c>
    </row>
    <row r="232" spans="1:5" s="34" customFormat="1" ht="21" customHeight="1">
      <c r="A232" s="348">
        <v>2013901</v>
      </c>
      <c r="B232" s="345" t="s">
        <v>211</v>
      </c>
      <c r="C232" s="280">
        <f>D232+E232</f>
        <v>63</v>
      </c>
      <c r="D232" s="280">
        <v>63</v>
      </c>
      <c r="E232" s="349"/>
    </row>
    <row r="233" spans="1:5" s="34" customFormat="1" ht="21" customHeight="1">
      <c r="A233" s="348">
        <v>2013902</v>
      </c>
      <c r="B233" s="345" t="s">
        <v>212</v>
      </c>
      <c r="C233" s="280">
        <f t="shared" ref="C233:C237" si="47">D233+E233</f>
        <v>54</v>
      </c>
      <c r="D233" s="280">
        <v>54</v>
      </c>
      <c r="E233" s="349"/>
    </row>
    <row r="234" spans="1:5" ht="21" customHeight="1">
      <c r="A234" s="348">
        <v>2013903</v>
      </c>
      <c r="B234" s="345" t="s">
        <v>213</v>
      </c>
      <c r="C234" s="280">
        <f t="shared" si="47"/>
        <v>0</v>
      </c>
      <c r="D234" s="280">
        <v>0</v>
      </c>
      <c r="E234" s="349"/>
    </row>
    <row r="235" spans="1:5" s="34" customFormat="1" ht="21" customHeight="1">
      <c r="A235" s="348">
        <v>2013904</v>
      </c>
      <c r="B235" s="345" t="s">
        <v>305</v>
      </c>
      <c r="C235" s="280">
        <f t="shared" si="47"/>
        <v>0</v>
      </c>
      <c r="D235" s="280">
        <v>0</v>
      </c>
      <c r="E235" s="349"/>
    </row>
    <row r="236" spans="1:5" ht="21" customHeight="1">
      <c r="A236" s="348">
        <v>2013950</v>
      </c>
      <c r="B236" s="345" t="s">
        <v>220</v>
      </c>
      <c r="C236" s="280">
        <f t="shared" si="47"/>
        <v>54</v>
      </c>
      <c r="D236" s="280">
        <v>54</v>
      </c>
      <c r="E236" s="349"/>
    </row>
    <row r="237" spans="1:5" s="34" customFormat="1" ht="21" customHeight="1">
      <c r="A237" s="348">
        <v>2013999</v>
      </c>
      <c r="B237" s="345" t="s">
        <v>337</v>
      </c>
      <c r="C237" s="280">
        <f t="shared" si="47"/>
        <v>2</v>
      </c>
      <c r="D237" s="280">
        <v>2</v>
      </c>
      <c r="E237" s="349"/>
    </row>
    <row r="238" spans="1:5" ht="21" customHeight="1">
      <c r="A238" s="348">
        <v>20140</v>
      </c>
      <c r="B238" s="344" t="s">
        <v>338</v>
      </c>
      <c r="C238" s="311">
        <f t="shared" ref="C238:E238" si="48">SUM(C239:C244)</f>
        <v>305</v>
      </c>
      <c r="D238" s="311">
        <f t="shared" si="48"/>
        <v>305</v>
      </c>
      <c r="E238" s="311">
        <f t="shared" si="48"/>
        <v>0</v>
      </c>
    </row>
    <row r="239" spans="1:5" s="34" customFormat="1" ht="21" customHeight="1">
      <c r="A239" s="348">
        <v>2014001</v>
      </c>
      <c r="B239" s="345" t="s">
        <v>211</v>
      </c>
      <c r="C239" s="280">
        <f t="shared" ref="C239:C244" si="49">D239+E239</f>
        <v>240</v>
      </c>
      <c r="D239" s="280">
        <v>240</v>
      </c>
      <c r="E239" s="349"/>
    </row>
    <row r="240" spans="1:5" ht="21" customHeight="1">
      <c r="A240" s="348">
        <v>2014002</v>
      </c>
      <c r="B240" s="345" t="s">
        <v>212</v>
      </c>
      <c r="C240" s="280">
        <f t="shared" si="49"/>
        <v>30</v>
      </c>
      <c r="D240" s="280">
        <v>30</v>
      </c>
      <c r="E240" s="349"/>
    </row>
    <row r="241" spans="1:5" ht="21" customHeight="1">
      <c r="A241" s="348">
        <v>2014003</v>
      </c>
      <c r="B241" s="345" t="s">
        <v>213</v>
      </c>
      <c r="C241" s="280"/>
      <c r="D241" s="280">
        <v>0</v>
      </c>
      <c r="E241" s="349"/>
    </row>
    <row r="242" spans="1:5" ht="21" customHeight="1">
      <c r="A242" s="348">
        <v>2014004</v>
      </c>
      <c r="B242" s="345" t="s">
        <v>339</v>
      </c>
      <c r="C242" s="280">
        <f t="shared" si="49"/>
        <v>30</v>
      </c>
      <c r="D242" s="280">
        <v>30</v>
      </c>
      <c r="E242" s="349"/>
    </row>
    <row r="243" spans="1:5" ht="21" customHeight="1">
      <c r="A243" s="348">
        <v>2014050</v>
      </c>
      <c r="B243" s="345" t="s">
        <v>220</v>
      </c>
      <c r="C243" s="280">
        <f t="shared" si="49"/>
        <v>0</v>
      </c>
      <c r="D243" s="280"/>
      <c r="E243" s="349"/>
    </row>
    <row r="244" spans="1:5" ht="21" customHeight="1">
      <c r="A244" s="348">
        <v>2014099</v>
      </c>
      <c r="B244" s="345" t="s">
        <v>340</v>
      </c>
      <c r="C244" s="280">
        <f t="shared" si="49"/>
        <v>5</v>
      </c>
      <c r="D244" s="280">
        <v>5</v>
      </c>
      <c r="E244" s="349"/>
    </row>
    <row r="245" spans="1:5" ht="21" customHeight="1">
      <c r="A245" s="348">
        <v>20141</v>
      </c>
      <c r="B245" s="344" t="s">
        <v>1436</v>
      </c>
      <c r="C245" s="311">
        <f>SUM(C246:C250)</f>
        <v>0</v>
      </c>
      <c r="D245" s="311">
        <f>SUM(D246:D250)</f>
        <v>0</v>
      </c>
      <c r="E245" s="311">
        <f>SUM(E246:E250)</f>
        <v>0</v>
      </c>
    </row>
    <row r="246" spans="1:5" s="34" customFormat="1" ht="21" customHeight="1">
      <c r="A246" s="348">
        <v>2014101</v>
      </c>
      <c r="B246" s="345" t="s">
        <v>211</v>
      </c>
      <c r="C246" s="280">
        <f t="shared" ref="C246:C247" si="50">D246+E246</f>
        <v>0</v>
      </c>
      <c r="D246" s="280"/>
      <c r="E246" s="349"/>
    </row>
    <row r="247" spans="1:5" ht="21" customHeight="1">
      <c r="A247" s="348">
        <v>2014102</v>
      </c>
      <c r="B247" s="345" t="s">
        <v>212</v>
      </c>
      <c r="C247" s="280">
        <f t="shared" si="50"/>
        <v>0</v>
      </c>
      <c r="D247" s="280"/>
      <c r="E247" s="349"/>
    </row>
    <row r="248" spans="1:5" ht="21" customHeight="1">
      <c r="A248" s="348">
        <v>2014103</v>
      </c>
      <c r="B248" s="345" t="s">
        <v>213</v>
      </c>
      <c r="C248" s="280"/>
      <c r="D248" s="280">
        <v>0</v>
      </c>
      <c r="E248" s="349"/>
    </row>
    <row r="249" spans="1:5" ht="21" customHeight="1">
      <c r="A249" s="348">
        <v>2014150</v>
      </c>
      <c r="B249" s="345" t="s">
        <v>220</v>
      </c>
      <c r="C249" s="280">
        <f t="shared" ref="C249:C250" si="51">D249+E249</f>
        <v>0</v>
      </c>
      <c r="D249" s="280"/>
      <c r="E249" s="349"/>
    </row>
    <row r="250" spans="1:5" ht="21" customHeight="1">
      <c r="A250" s="348">
        <v>2014199</v>
      </c>
      <c r="B250" s="345" t="s">
        <v>340</v>
      </c>
      <c r="C250" s="280">
        <f t="shared" si="51"/>
        <v>0</v>
      </c>
      <c r="D250" s="280"/>
      <c r="E250" s="349"/>
    </row>
    <row r="251" spans="1:5" ht="21" customHeight="1">
      <c r="A251" s="348">
        <v>20199</v>
      </c>
      <c r="B251" s="344" t="s">
        <v>341</v>
      </c>
      <c r="C251" s="311">
        <f t="shared" ref="C251:E251" si="52">SUM(C252:C253)</f>
        <v>25</v>
      </c>
      <c r="D251" s="311">
        <f t="shared" si="52"/>
        <v>25</v>
      </c>
      <c r="E251" s="311">
        <f t="shared" si="52"/>
        <v>0</v>
      </c>
    </row>
    <row r="252" spans="1:5" ht="21" customHeight="1">
      <c r="A252" s="348">
        <v>2019901</v>
      </c>
      <c r="B252" s="345" t="s">
        <v>342</v>
      </c>
      <c r="C252" s="280"/>
      <c r="D252" s="280">
        <v>0</v>
      </c>
      <c r="E252" s="349"/>
    </row>
    <row r="253" spans="1:5" ht="21" customHeight="1">
      <c r="A253" s="348">
        <v>2019999</v>
      </c>
      <c r="B253" s="345" t="s">
        <v>343</v>
      </c>
      <c r="C253" s="280">
        <f t="shared" ref="C253" si="53">D253+E253</f>
        <v>25</v>
      </c>
      <c r="D253" s="280">
        <v>25</v>
      </c>
      <c r="E253" s="349"/>
    </row>
    <row r="254" spans="1:5" ht="21" customHeight="1">
      <c r="A254" s="348">
        <v>202</v>
      </c>
      <c r="B254" s="344" t="s">
        <v>129</v>
      </c>
      <c r="C254" s="311">
        <f t="shared" ref="C254:E254" si="54">C255+C262+C265+C268+C274+C279+C281+C286+C292</f>
        <v>0</v>
      </c>
      <c r="D254" s="311">
        <f t="shared" si="54"/>
        <v>0</v>
      </c>
      <c r="E254" s="311">
        <f t="shared" si="54"/>
        <v>0</v>
      </c>
    </row>
    <row r="255" spans="1:5" ht="21" customHeight="1">
      <c r="A255" s="348">
        <v>20201</v>
      </c>
      <c r="B255" s="344" t="s">
        <v>344</v>
      </c>
      <c r="C255" s="311">
        <f t="shared" ref="C255:E255" si="55">SUM(C256:C261)</f>
        <v>0</v>
      </c>
      <c r="D255" s="311">
        <f t="shared" si="55"/>
        <v>0</v>
      </c>
      <c r="E255" s="311">
        <f t="shared" si="55"/>
        <v>0</v>
      </c>
    </row>
    <row r="256" spans="1:5" s="34" customFormat="1" ht="21" customHeight="1">
      <c r="A256" s="348">
        <v>2020101</v>
      </c>
      <c r="B256" s="345" t="s">
        <v>211</v>
      </c>
      <c r="C256" s="280"/>
      <c r="D256" s="280">
        <v>0</v>
      </c>
      <c r="E256" s="346"/>
    </row>
    <row r="257" spans="1:5" ht="21" customHeight="1">
      <c r="A257" s="348">
        <v>2020102</v>
      </c>
      <c r="B257" s="345" t="s">
        <v>212</v>
      </c>
      <c r="C257" s="280"/>
      <c r="D257" s="280">
        <v>0</v>
      </c>
      <c r="E257" s="349"/>
    </row>
    <row r="258" spans="1:5" s="34" customFormat="1" ht="21" customHeight="1">
      <c r="A258" s="348">
        <v>2020103</v>
      </c>
      <c r="B258" s="345" t="s">
        <v>213</v>
      </c>
      <c r="C258" s="280"/>
      <c r="D258" s="280">
        <v>0</v>
      </c>
      <c r="E258" s="346"/>
    </row>
    <row r="259" spans="1:5" s="34" customFormat="1" ht="21" customHeight="1">
      <c r="A259" s="348">
        <v>2020104</v>
      </c>
      <c r="B259" s="345" t="s">
        <v>228</v>
      </c>
      <c r="C259" s="280"/>
      <c r="D259" s="280">
        <v>0</v>
      </c>
      <c r="E259" s="349"/>
    </row>
    <row r="260" spans="1:5" ht="21" customHeight="1">
      <c r="A260" s="348">
        <v>2020150</v>
      </c>
      <c r="B260" s="345" t="s">
        <v>220</v>
      </c>
      <c r="C260" s="280"/>
      <c r="D260" s="280">
        <v>0</v>
      </c>
      <c r="E260" s="346"/>
    </row>
    <row r="261" spans="1:5" ht="21" customHeight="1">
      <c r="A261" s="348">
        <v>2020199</v>
      </c>
      <c r="B261" s="345" t="s">
        <v>345</v>
      </c>
      <c r="C261" s="280"/>
      <c r="D261" s="280">
        <v>0</v>
      </c>
      <c r="E261" s="346"/>
    </row>
    <row r="262" spans="1:5" s="34" customFormat="1" ht="21" customHeight="1">
      <c r="A262" s="348">
        <v>20202</v>
      </c>
      <c r="B262" s="344" t="s">
        <v>346</v>
      </c>
      <c r="C262" s="311">
        <f t="shared" ref="C262:E262" si="56">SUM(C263:C264)</f>
        <v>0</v>
      </c>
      <c r="D262" s="311">
        <f t="shared" si="56"/>
        <v>0</v>
      </c>
      <c r="E262" s="311">
        <f t="shared" si="56"/>
        <v>0</v>
      </c>
    </row>
    <row r="263" spans="1:5" ht="21" customHeight="1">
      <c r="A263" s="348">
        <v>2020201</v>
      </c>
      <c r="B263" s="345" t="s">
        <v>347</v>
      </c>
      <c r="C263" s="280"/>
      <c r="D263" s="280">
        <v>0</v>
      </c>
      <c r="E263" s="346"/>
    </row>
    <row r="264" spans="1:5" ht="21" customHeight="1">
      <c r="A264" s="348">
        <v>2020202</v>
      </c>
      <c r="B264" s="345" t="s">
        <v>348</v>
      </c>
      <c r="C264" s="280"/>
      <c r="D264" s="280">
        <v>0</v>
      </c>
      <c r="E264" s="346"/>
    </row>
    <row r="265" spans="1:5" s="34" customFormat="1" ht="21" customHeight="1">
      <c r="A265" s="348">
        <v>20203</v>
      </c>
      <c r="B265" s="344" t="s">
        <v>349</v>
      </c>
      <c r="C265" s="311">
        <f t="shared" ref="C265:E265" si="57">SUM(C266:C267)</f>
        <v>0</v>
      </c>
      <c r="D265" s="311">
        <f t="shared" si="57"/>
        <v>0</v>
      </c>
      <c r="E265" s="311">
        <f t="shared" si="57"/>
        <v>0</v>
      </c>
    </row>
    <row r="266" spans="1:5" ht="21" customHeight="1">
      <c r="A266" s="348">
        <v>2020304</v>
      </c>
      <c r="B266" s="345" t="s">
        <v>350</v>
      </c>
      <c r="C266" s="280"/>
      <c r="D266" s="280">
        <v>0</v>
      </c>
      <c r="E266" s="346"/>
    </row>
    <row r="267" spans="1:5" ht="21" customHeight="1">
      <c r="A267" s="348">
        <v>2020306</v>
      </c>
      <c r="B267" s="345" t="s">
        <v>351</v>
      </c>
      <c r="C267" s="280"/>
      <c r="D267" s="280">
        <v>0</v>
      </c>
      <c r="E267" s="346"/>
    </row>
    <row r="268" spans="1:5" s="34" customFormat="1" ht="21" customHeight="1">
      <c r="A268" s="348">
        <v>20204</v>
      </c>
      <c r="B268" s="344" t="s">
        <v>352</v>
      </c>
      <c r="C268" s="311">
        <f t="shared" ref="C268:E268" si="58">SUM(C269:C273)</f>
        <v>0</v>
      </c>
      <c r="D268" s="311">
        <f t="shared" si="58"/>
        <v>0</v>
      </c>
      <c r="E268" s="311">
        <f t="shared" si="58"/>
        <v>0</v>
      </c>
    </row>
    <row r="269" spans="1:5" ht="21" customHeight="1">
      <c r="A269" s="348">
        <v>2020401</v>
      </c>
      <c r="B269" s="345" t="s">
        <v>353</v>
      </c>
      <c r="C269" s="280"/>
      <c r="D269" s="280">
        <v>0</v>
      </c>
      <c r="E269" s="349"/>
    </row>
    <row r="270" spans="1:5" ht="21" customHeight="1">
      <c r="A270" s="348">
        <v>2020402</v>
      </c>
      <c r="B270" s="345" t="s">
        <v>354</v>
      </c>
      <c r="C270" s="280"/>
      <c r="D270" s="280">
        <v>0</v>
      </c>
      <c r="E270" s="346"/>
    </row>
    <row r="271" spans="1:5" s="34" customFormat="1" ht="21" customHeight="1">
      <c r="A271" s="348">
        <v>2020403</v>
      </c>
      <c r="B271" s="345" t="s">
        <v>355</v>
      </c>
      <c r="C271" s="280"/>
      <c r="D271" s="280">
        <v>0</v>
      </c>
      <c r="E271" s="349"/>
    </row>
    <row r="272" spans="1:5" ht="21" customHeight="1">
      <c r="A272" s="348">
        <v>2020404</v>
      </c>
      <c r="B272" s="345" t="s">
        <v>356</v>
      </c>
      <c r="C272" s="280"/>
      <c r="D272" s="280">
        <v>0</v>
      </c>
      <c r="E272" s="349"/>
    </row>
    <row r="273" spans="1:5" s="34" customFormat="1" ht="21" customHeight="1">
      <c r="A273" s="348">
        <v>2020499</v>
      </c>
      <c r="B273" s="345" t="s">
        <v>357</v>
      </c>
      <c r="C273" s="280"/>
      <c r="D273" s="280">
        <v>0</v>
      </c>
      <c r="E273" s="346"/>
    </row>
    <row r="274" spans="1:5" ht="21" customHeight="1">
      <c r="A274" s="348">
        <v>20205</v>
      </c>
      <c r="B274" s="344" t="s">
        <v>358</v>
      </c>
      <c r="C274" s="311">
        <f t="shared" ref="C274:E274" si="59">SUM(C275:C278)</f>
        <v>0</v>
      </c>
      <c r="D274" s="311">
        <f t="shared" si="59"/>
        <v>0</v>
      </c>
      <c r="E274" s="311">
        <f t="shared" si="59"/>
        <v>0</v>
      </c>
    </row>
    <row r="275" spans="1:5" ht="21" customHeight="1">
      <c r="A275" s="348">
        <v>2020503</v>
      </c>
      <c r="B275" s="345" t="s">
        <v>359</v>
      </c>
      <c r="C275" s="280"/>
      <c r="D275" s="280">
        <v>0</v>
      </c>
      <c r="E275" s="349"/>
    </row>
    <row r="276" spans="1:5" ht="21" customHeight="1">
      <c r="A276" s="348">
        <v>2020504</v>
      </c>
      <c r="B276" s="345" t="s">
        <v>360</v>
      </c>
      <c r="C276" s="280"/>
      <c r="D276" s="280">
        <v>0</v>
      </c>
      <c r="E276" s="346"/>
    </row>
    <row r="277" spans="1:5" s="34" customFormat="1" ht="21" customHeight="1">
      <c r="A277" s="348">
        <v>2020505</v>
      </c>
      <c r="B277" s="345" t="s">
        <v>361</v>
      </c>
      <c r="C277" s="280"/>
      <c r="D277" s="280">
        <v>0</v>
      </c>
      <c r="E277" s="346"/>
    </row>
    <row r="278" spans="1:5" ht="21" customHeight="1">
      <c r="A278" s="348">
        <v>2020599</v>
      </c>
      <c r="B278" s="345" t="s">
        <v>362</v>
      </c>
      <c r="C278" s="280"/>
      <c r="D278" s="280">
        <v>0</v>
      </c>
      <c r="E278" s="349"/>
    </row>
    <row r="279" spans="1:5" ht="21" customHeight="1">
      <c r="A279" s="348">
        <v>20206</v>
      </c>
      <c r="B279" s="344" t="s">
        <v>363</v>
      </c>
      <c r="C279" s="311">
        <f t="shared" ref="C279:E279" si="60">SUM(C280)</f>
        <v>0</v>
      </c>
      <c r="D279" s="311">
        <f t="shared" si="60"/>
        <v>0</v>
      </c>
      <c r="E279" s="311">
        <f t="shared" si="60"/>
        <v>0</v>
      </c>
    </row>
    <row r="280" spans="1:5" s="34" customFormat="1" ht="21" customHeight="1">
      <c r="A280" s="348">
        <v>2020601</v>
      </c>
      <c r="B280" s="345" t="s">
        <v>364</v>
      </c>
      <c r="C280" s="280"/>
      <c r="D280" s="280">
        <v>0</v>
      </c>
      <c r="E280" s="346"/>
    </row>
    <row r="281" spans="1:5" s="34" customFormat="1" ht="21" customHeight="1">
      <c r="A281" s="348">
        <v>20207</v>
      </c>
      <c r="B281" s="344" t="s">
        <v>365</v>
      </c>
      <c r="C281" s="311">
        <f t="shared" ref="C281:E281" si="61">SUM(C282:C285)</f>
        <v>0</v>
      </c>
      <c r="D281" s="311">
        <f t="shared" si="61"/>
        <v>0</v>
      </c>
      <c r="E281" s="311">
        <f t="shared" si="61"/>
        <v>0</v>
      </c>
    </row>
    <row r="282" spans="1:5" ht="21" customHeight="1">
      <c r="A282" s="348">
        <v>2020701</v>
      </c>
      <c r="B282" s="345" t="s">
        <v>366</v>
      </c>
      <c r="C282" s="280"/>
      <c r="D282" s="280">
        <v>0</v>
      </c>
      <c r="E282" s="346"/>
    </row>
    <row r="283" spans="1:5" s="34" customFormat="1" ht="21" customHeight="1">
      <c r="A283" s="348">
        <v>2020702</v>
      </c>
      <c r="B283" s="345" t="s">
        <v>367</v>
      </c>
      <c r="C283" s="280"/>
      <c r="D283" s="280">
        <v>0</v>
      </c>
      <c r="E283" s="346"/>
    </row>
    <row r="284" spans="1:5" ht="21" customHeight="1">
      <c r="A284" s="348">
        <v>2020703</v>
      </c>
      <c r="B284" s="345" t="s">
        <v>368</v>
      </c>
      <c r="C284" s="280"/>
      <c r="D284" s="280">
        <v>0</v>
      </c>
      <c r="E284" s="349"/>
    </row>
    <row r="285" spans="1:5" ht="21" customHeight="1">
      <c r="A285" s="348">
        <v>2020799</v>
      </c>
      <c r="B285" s="345" t="s">
        <v>369</v>
      </c>
      <c r="C285" s="280"/>
      <c r="D285" s="280">
        <v>0</v>
      </c>
      <c r="E285" s="346"/>
    </row>
    <row r="286" spans="1:5" ht="21" customHeight="1">
      <c r="A286" s="348">
        <v>20208</v>
      </c>
      <c r="B286" s="344" t="s">
        <v>370</v>
      </c>
      <c r="C286" s="311">
        <f t="shared" ref="C286:E286" si="62">SUM(C287:C291)</f>
        <v>0</v>
      </c>
      <c r="D286" s="311">
        <f t="shared" si="62"/>
        <v>0</v>
      </c>
      <c r="E286" s="311">
        <f t="shared" si="62"/>
        <v>0</v>
      </c>
    </row>
    <row r="287" spans="1:5" ht="21" customHeight="1">
      <c r="A287" s="348">
        <v>2020801</v>
      </c>
      <c r="B287" s="345" t="s">
        <v>211</v>
      </c>
      <c r="C287" s="280"/>
      <c r="D287" s="280">
        <v>0</v>
      </c>
      <c r="E287" s="346"/>
    </row>
    <row r="288" spans="1:5" s="34" customFormat="1" ht="21" customHeight="1">
      <c r="A288" s="348">
        <v>2020802</v>
      </c>
      <c r="B288" s="345" t="s">
        <v>212</v>
      </c>
      <c r="C288" s="280"/>
      <c r="D288" s="280">
        <v>0</v>
      </c>
      <c r="E288" s="346"/>
    </row>
    <row r="289" spans="1:5" ht="21" customHeight="1">
      <c r="A289" s="348">
        <v>2020803</v>
      </c>
      <c r="B289" s="345" t="s">
        <v>213</v>
      </c>
      <c r="C289" s="280"/>
      <c r="D289" s="280">
        <v>0</v>
      </c>
      <c r="E289" s="346"/>
    </row>
    <row r="290" spans="1:5" ht="21" customHeight="1">
      <c r="A290" s="348">
        <v>2020850</v>
      </c>
      <c r="B290" s="345" t="s">
        <v>220</v>
      </c>
      <c r="C290" s="280"/>
      <c r="D290" s="280">
        <v>0</v>
      </c>
      <c r="E290" s="349"/>
    </row>
    <row r="291" spans="1:5" ht="21" customHeight="1">
      <c r="A291" s="348">
        <v>2020899</v>
      </c>
      <c r="B291" s="345" t="s">
        <v>371</v>
      </c>
      <c r="C291" s="280"/>
      <c r="D291" s="280">
        <v>0</v>
      </c>
      <c r="E291" s="346"/>
    </row>
    <row r="292" spans="1:5" ht="21" customHeight="1">
      <c r="A292" s="348">
        <v>20299</v>
      </c>
      <c r="B292" s="344" t="s">
        <v>372</v>
      </c>
      <c r="C292" s="311">
        <f t="shared" ref="C292:E292" si="63">SUM(C293)</f>
        <v>0</v>
      </c>
      <c r="D292" s="311">
        <f t="shared" si="63"/>
        <v>0</v>
      </c>
      <c r="E292" s="311">
        <f t="shared" si="63"/>
        <v>0</v>
      </c>
    </row>
    <row r="293" spans="1:5" ht="21" customHeight="1">
      <c r="A293" s="348">
        <v>2029999</v>
      </c>
      <c r="B293" s="345" t="s">
        <v>373</v>
      </c>
      <c r="C293" s="280"/>
      <c r="D293" s="280">
        <v>0</v>
      </c>
      <c r="E293" s="349"/>
    </row>
    <row r="294" spans="1:5" s="34" customFormat="1" ht="21" customHeight="1">
      <c r="A294" s="348">
        <v>203</v>
      </c>
      <c r="B294" s="344" t="s">
        <v>130</v>
      </c>
      <c r="C294" s="311">
        <f t="shared" ref="C294:E294" si="64">C295+C299+C301+C303+C311</f>
        <v>83</v>
      </c>
      <c r="D294" s="311">
        <f t="shared" si="64"/>
        <v>83</v>
      </c>
      <c r="E294" s="311">
        <f t="shared" si="64"/>
        <v>0</v>
      </c>
    </row>
    <row r="295" spans="1:5" ht="21" customHeight="1">
      <c r="A295" s="348">
        <v>20301</v>
      </c>
      <c r="B295" s="344" t="s">
        <v>374</v>
      </c>
      <c r="C295" s="311">
        <f t="shared" ref="C295:E295" si="65">SUM(C296:C298)</f>
        <v>0</v>
      </c>
      <c r="D295" s="311">
        <f t="shared" si="65"/>
        <v>0</v>
      </c>
      <c r="E295" s="311">
        <f t="shared" si="65"/>
        <v>0</v>
      </c>
    </row>
    <row r="296" spans="1:5" ht="21" customHeight="1">
      <c r="A296" s="348">
        <v>2030101</v>
      </c>
      <c r="B296" s="345" t="s">
        <v>375</v>
      </c>
      <c r="C296" s="280"/>
      <c r="D296" s="280">
        <v>0</v>
      </c>
      <c r="E296" s="349"/>
    </row>
    <row r="297" spans="1:5" s="34" customFormat="1" ht="21" customHeight="1">
      <c r="A297" s="348">
        <v>2030102</v>
      </c>
      <c r="B297" s="345" t="s">
        <v>376</v>
      </c>
      <c r="C297" s="280"/>
      <c r="D297" s="280">
        <v>0</v>
      </c>
      <c r="E297" s="346"/>
    </row>
    <row r="298" spans="1:5" ht="21" customHeight="1">
      <c r="A298" s="348">
        <v>2030199</v>
      </c>
      <c r="B298" s="345" t="s">
        <v>377</v>
      </c>
      <c r="C298" s="280"/>
      <c r="D298" s="280">
        <v>0</v>
      </c>
      <c r="E298" s="346"/>
    </row>
    <row r="299" spans="1:5" ht="21" customHeight="1">
      <c r="A299" s="348">
        <v>20304</v>
      </c>
      <c r="B299" s="344" t="s">
        <v>378</v>
      </c>
      <c r="C299" s="311">
        <f t="shared" ref="C299:E299" si="66">SUM(C300)</f>
        <v>0</v>
      </c>
      <c r="D299" s="311">
        <f t="shared" si="66"/>
        <v>0</v>
      </c>
      <c r="E299" s="311">
        <f t="shared" si="66"/>
        <v>0</v>
      </c>
    </row>
    <row r="300" spans="1:5" ht="21" customHeight="1">
      <c r="A300" s="348">
        <v>2030401</v>
      </c>
      <c r="B300" s="345" t="s">
        <v>379</v>
      </c>
      <c r="C300" s="280"/>
      <c r="D300" s="280">
        <v>0</v>
      </c>
      <c r="E300" s="346"/>
    </row>
    <row r="301" spans="1:5" ht="21" customHeight="1">
      <c r="A301" s="348">
        <v>20305</v>
      </c>
      <c r="B301" s="344" t="s">
        <v>380</v>
      </c>
      <c r="C301" s="311">
        <f t="shared" ref="C301:E301" si="67">SUM(C302)</f>
        <v>0</v>
      </c>
      <c r="D301" s="311">
        <f t="shared" si="67"/>
        <v>0</v>
      </c>
      <c r="E301" s="311">
        <f t="shared" si="67"/>
        <v>0</v>
      </c>
    </row>
    <row r="302" spans="1:5" ht="21" customHeight="1">
      <c r="A302" s="348">
        <v>2030501</v>
      </c>
      <c r="B302" s="345" t="s">
        <v>381</v>
      </c>
      <c r="C302" s="280"/>
      <c r="D302" s="280">
        <v>0</v>
      </c>
      <c r="E302" s="346"/>
    </row>
    <row r="303" spans="1:5" ht="21" customHeight="1">
      <c r="A303" s="348">
        <v>20306</v>
      </c>
      <c r="B303" s="344" t="s">
        <v>382</v>
      </c>
      <c r="C303" s="311">
        <f t="shared" ref="C303:E303" si="68">SUM(C304:C310)</f>
        <v>83</v>
      </c>
      <c r="D303" s="311">
        <f t="shared" si="68"/>
        <v>83</v>
      </c>
      <c r="E303" s="311">
        <f t="shared" si="68"/>
        <v>0</v>
      </c>
    </row>
    <row r="304" spans="1:5" ht="21" customHeight="1">
      <c r="A304" s="348">
        <v>2030601</v>
      </c>
      <c r="B304" s="345" t="s">
        <v>383</v>
      </c>
      <c r="C304" s="280">
        <f t="shared" ref="C304:C309" si="69">D304+E304</f>
        <v>53</v>
      </c>
      <c r="D304" s="280">
        <v>53</v>
      </c>
      <c r="E304" s="346"/>
    </row>
    <row r="305" spans="1:5" ht="21" customHeight="1">
      <c r="A305" s="348">
        <v>2030602</v>
      </c>
      <c r="B305" s="345" t="s">
        <v>384</v>
      </c>
      <c r="C305" s="280"/>
      <c r="D305" s="280">
        <v>0</v>
      </c>
      <c r="E305" s="346"/>
    </row>
    <row r="306" spans="1:5" ht="21" customHeight="1">
      <c r="A306" s="348">
        <v>2030603</v>
      </c>
      <c r="B306" s="345" t="s">
        <v>385</v>
      </c>
      <c r="C306" s="280">
        <f t="shared" si="69"/>
        <v>0</v>
      </c>
      <c r="D306" s="280"/>
      <c r="E306" s="346"/>
    </row>
    <row r="307" spans="1:5" ht="21" customHeight="1">
      <c r="A307" s="348">
        <v>2030604</v>
      </c>
      <c r="B307" s="345" t="s">
        <v>386</v>
      </c>
      <c r="C307" s="280"/>
      <c r="D307" s="280">
        <v>0</v>
      </c>
      <c r="E307" s="349"/>
    </row>
    <row r="308" spans="1:5" ht="21" customHeight="1">
      <c r="A308" s="348">
        <v>2030607</v>
      </c>
      <c r="B308" s="345" t="s">
        <v>387</v>
      </c>
      <c r="C308" s="280">
        <f t="shared" si="69"/>
        <v>10</v>
      </c>
      <c r="D308" s="280">
        <v>10</v>
      </c>
      <c r="E308" s="346"/>
    </row>
    <row r="309" spans="1:5" ht="21" customHeight="1">
      <c r="A309" s="348">
        <v>2030608</v>
      </c>
      <c r="B309" s="345" t="s">
        <v>388</v>
      </c>
      <c r="C309" s="280">
        <f t="shared" si="69"/>
        <v>0</v>
      </c>
      <c r="D309" s="280">
        <v>0</v>
      </c>
      <c r="E309" s="346"/>
    </row>
    <row r="310" spans="1:5" ht="21" customHeight="1">
      <c r="A310" s="348">
        <v>2030699</v>
      </c>
      <c r="B310" s="345" t="s">
        <v>389</v>
      </c>
      <c r="C310" s="280">
        <v>20</v>
      </c>
      <c r="D310" s="280">
        <v>20</v>
      </c>
      <c r="E310" s="349"/>
    </row>
    <row r="311" spans="1:5" s="34" customFormat="1" ht="21" customHeight="1">
      <c r="A311" s="348">
        <v>20399</v>
      </c>
      <c r="B311" s="344" t="s">
        <v>390</v>
      </c>
      <c r="C311" s="311">
        <f t="shared" ref="C311:E311" si="70">SUM(C312)</f>
        <v>0</v>
      </c>
      <c r="D311" s="311">
        <f t="shared" si="70"/>
        <v>0</v>
      </c>
      <c r="E311" s="311">
        <f t="shared" si="70"/>
        <v>0</v>
      </c>
    </row>
    <row r="312" spans="1:5" ht="21" customHeight="1">
      <c r="A312" s="348">
        <v>2039999</v>
      </c>
      <c r="B312" s="345" t="s">
        <v>391</v>
      </c>
      <c r="C312" s="280">
        <f>D312+E312</f>
        <v>0</v>
      </c>
      <c r="D312" s="280"/>
      <c r="E312" s="346"/>
    </row>
    <row r="313" spans="1:5" ht="21" customHeight="1">
      <c r="A313" s="348">
        <v>204</v>
      </c>
      <c r="B313" s="344" t="s">
        <v>131</v>
      </c>
      <c r="C313" s="311">
        <f t="shared" ref="C313:E313" si="71">C314+C317+C328+C335+C343+C352+C366+C376+C386+C394+C400</f>
        <v>13215</v>
      </c>
      <c r="D313" s="311">
        <f t="shared" si="71"/>
        <v>13215</v>
      </c>
      <c r="E313" s="311">
        <f t="shared" si="71"/>
        <v>0</v>
      </c>
    </row>
    <row r="314" spans="1:5" ht="21" customHeight="1">
      <c r="A314" s="348">
        <v>20401</v>
      </c>
      <c r="B314" s="344" t="s">
        <v>392</v>
      </c>
      <c r="C314" s="311">
        <f t="shared" ref="C314:E314" si="72">SUM(C315:C316)</f>
        <v>13</v>
      </c>
      <c r="D314" s="311">
        <f t="shared" si="72"/>
        <v>13</v>
      </c>
      <c r="E314" s="311">
        <f t="shared" si="72"/>
        <v>0</v>
      </c>
    </row>
    <row r="315" spans="1:5" ht="21" customHeight="1">
      <c r="A315" s="348">
        <v>2040101</v>
      </c>
      <c r="B315" s="345" t="s">
        <v>393</v>
      </c>
      <c r="C315" s="280">
        <f>D315+E315</f>
        <v>13</v>
      </c>
      <c r="D315" s="280">
        <v>13</v>
      </c>
      <c r="E315" s="346"/>
    </row>
    <row r="316" spans="1:5" ht="21" customHeight="1">
      <c r="A316" s="348">
        <v>2040199</v>
      </c>
      <c r="B316" s="345" t="s">
        <v>394</v>
      </c>
      <c r="C316" s="280">
        <f>D316+E316</f>
        <v>0</v>
      </c>
      <c r="D316" s="280">
        <v>0</v>
      </c>
      <c r="E316" s="346"/>
    </row>
    <row r="317" spans="1:5" ht="21" customHeight="1">
      <c r="A317" s="348">
        <v>20402</v>
      </c>
      <c r="B317" s="344" t="s">
        <v>395</v>
      </c>
      <c r="C317" s="311">
        <f t="shared" ref="C317:E317" si="73">SUM(C318:C327)</f>
        <v>10801</v>
      </c>
      <c r="D317" s="311">
        <f t="shared" si="73"/>
        <v>10801</v>
      </c>
      <c r="E317" s="311">
        <f t="shared" si="73"/>
        <v>0</v>
      </c>
    </row>
    <row r="318" spans="1:5" ht="21" customHeight="1">
      <c r="A318" s="348">
        <v>2040201</v>
      </c>
      <c r="B318" s="345" t="s">
        <v>211</v>
      </c>
      <c r="C318" s="280">
        <f t="shared" ref="C318:C327" si="74">D318+E318</f>
        <v>9471</v>
      </c>
      <c r="D318" s="280">
        <f>9542-71</f>
        <v>9471</v>
      </c>
      <c r="E318" s="346"/>
    </row>
    <row r="319" spans="1:5" ht="21" customHeight="1">
      <c r="A319" s="348">
        <v>2040202</v>
      </c>
      <c r="B319" s="345" t="s">
        <v>212</v>
      </c>
      <c r="C319" s="280">
        <f t="shared" si="74"/>
        <v>517</v>
      </c>
      <c r="D319" s="280">
        <v>517</v>
      </c>
      <c r="E319" s="346"/>
    </row>
    <row r="320" spans="1:5" ht="21" customHeight="1">
      <c r="A320" s="348">
        <v>2040203</v>
      </c>
      <c r="B320" s="345" t="s">
        <v>213</v>
      </c>
      <c r="C320" s="280"/>
      <c r="D320" s="280">
        <v>0</v>
      </c>
      <c r="E320" s="346"/>
    </row>
    <row r="321" spans="1:5" s="34" customFormat="1" ht="21" customHeight="1">
      <c r="A321" s="351">
        <v>2040219</v>
      </c>
      <c r="B321" s="345" t="s">
        <v>251</v>
      </c>
      <c r="C321" s="280"/>
      <c r="D321" s="280">
        <v>0</v>
      </c>
      <c r="E321" s="346"/>
    </row>
    <row r="322" spans="1:5" ht="21" customHeight="1">
      <c r="A322" s="348">
        <v>2040220</v>
      </c>
      <c r="B322" s="345" t="s">
        <v>396</v>
      </c>
      <c r="C322" s="280">
        <f t="shared" si="74"/>
        <v>611</v>
      </c>
      <c r="D322" s="280">
        <v>611</v>
      </c>
      <c r="E322" s="346"/>
    </row>
    <row r="323" spans="1:5" ht="21" customHeight="1">
      <c r="A323" s="348">
        <v>2040221</v>
      </c>
      <c r="B323" s="345" t="s">
        <v>397</v>
      </c>
      <c r="C323" s="280">
        <f t="shared" si="74"/>
        <v>0</v>
      </c>
      <c r="D323" s="280">
        <v>0</v>
      </c>
      <c r="E323" s="346"/>
    </row>
    <row r="324" spans="1:5" ht="21" customHeight="1">
      <c r="A324" s="348">
        <v>2040222</v>
      </c>
      <c r="B324" s="345" t="s">
        <v>398</v>
      </c>
      <c r="C324" s="280">
        <f t="shared" si="74"/>
        <v>0</v>
      </c>
      <c r="D324" s="280">
        <v>0</v>
      </c>
      <c r="E324" s="349"/>
    </row>
    <row r="325" spans="1:5" ht="21" customHeight="1">
      <c r="A325" s="348">
        <v>2040223</v>
      </c>
      <c r="B325" s="345" t="s">
        <v>399</v>
      </c>
      <c r="C325" s="280">
        <f t="shared" si="74"/>
        <v>0</v>
      </c>
      <c r="D325" s="280">
        <v>0</v>
      </c>
      <c r="E325" s="346"/>
    </row>
    <row r="326" spans="1:5" ht="21" customHeight="1">
      <c r="A326" s="348">
        <v>2040250</v>
      </c>
      <c r="B326" s="345" t="s">
        <v>220</v>
      </c>
      <c r="C326" s="280">
        <f t="shared" si="74"/>
        <v>2</v>
      </c>
      <c r="D326" s="280">
        <v>2</v>
      </c>
      <c r="E326" s="346"/>
    </row>
    <row r="327" spans="1:5" ht="21" customHeight="1">
      <c r="A327" s="348">
        <v>2040299</v>
      </c>
      <c r="B327" s="345" t="s">
        <v>400</v>
      </c>
      <c r="C327" s="280">
        <f t="shared" si="74"/>
        <v>200</v>
      </c>
      <c r="D327" s="280">
        <v>200</v>
      </c>
      <c r="E327" s="346"/>
    </row>
    <row r="328" spans="1:5" ht="21" customHeight="1">
      <c r="A328" s="348">
        <v>20403</v>
      </c>
      <c r="B328" s="344" t="s">
        <v>401</v>
      </c>
      <c r="C328" s="311">
        <f t="shared" ref="C328:E328" si="75">SUM(C329:C334)</f>
        <v>0</v>
      </c>
      <c r="D328" s="311">
        <f t="shared" si="75"/>
        <v>0</v>
      </c>
      <c r="E328" s="311">
        <f t="shared" si="75"/>
        <v>0</v>
      </c>
    </row>
    <row r="329" spans="1:5" ht="21" customHeight="1">
      <c r="A329" s="348">
        <v>2040301</v>
      </c>
      <c r="B329" s="345" t="s">
        <v>211</v>
      </c>
      <c r="C329" s="280"/>
      <c r="D329" s="280">
        <v>0</v>
      </c>
      <c r="E329" s="346"/>
    </row>
    <row r="330" spans="1:5" ht="21" customHeight="1">
      <c r="A330" s="348">
        <v>2040302</v>
      </c>
      <c r="B330" s="345" t="s">
        <v>212</v>
      </c>
      <c r="C330" s="280"/>
      <c r="D330" s="280">
        <v>0</v>
      </c>
      <c r="E330" s="346"/>
    </row>
    <row r="331" spans="1:5" s="326" customFormat="1" ht="21" customHeight="1">
      <c r="A331" s="348">
        <v>2040303</v>
      </c>
      <c r="B331" s="345" t="s">
        <v>213</v>
      </c>
      <c r="C331" s="280"/>
      <c r="D331" s="280">
        <v>0</v>
      </c>
      <c r="E331" s="346"/>
    </row>
    <row r="332" spans="1:5" ht="21" customHeight="1">
      <c r="A332" s="348">
        <v>2040304</v>
      </c>
      <c r="B332" s="345" t="s">
        <v>402</v>
      </c>
      <c r="C332" s="280"/>
      <c r="D332" s="280">
        <v>0</v>
      </c>
      <c r="E332" s="346"/>
    </row>
    <row r="333" spans="1:5" ht="21" customHeight="1">
      <c r="A333" s="348">
        <v>2040350</v>
      </c>
      <c r="B333" s="345" t="s">
        <v>220</v>
      </c>
      <c r="C333" s="280"/>
      <c r="D333" s="280">
        <v>0</v>
      </c>
      <c r="E333" s="346"/>
    </row>
    <row r="334" spans="1:5" ht="21" customHeight="1">
      <c r="A334" s="348">
        <v>2040399</v>
      </c>
      <c r="B334" s="345" t="s">
        <v>403</v>
      </c>
      <c r="C334" s="280"/>
      <c r="D334" s="280">
        <v>0</v>
      </c>
      <c r="E334" s="349"/>
    </row>
    <row r="335" spans="1:5" ht="21" customHeight="1">
      <c r="A335" s="348">
        <v>20404</v>
      </c>
      <c r="B335" s="344" t="s">
        <v>404</v>
      </c>
      <c r="C335" s="311">
        <f t="shared" ref="C335:E335" si="76">SUM(C336:C342)</f>
        <v>344</v>
      </c>
      <c r="D335" s="311">
        <f t="shared" si="76"/>
        <v>344</v>
      </c>
      <c r="E335" s="311">
        <f t="shared" si="76"/>
        <v>0</v>
      </c>
    </row>
    <row r="336" spans="1:5" ht="21" customHeight="1">
      <c r="A336" s="348">
        <v>2040401</v>
      </c>
      <c r="B336" s="345" t="s">
        <v>211</v>
      </c>
      <c r="C336" s="280">
        <f t="shared" ref="C336" si="77">D336+E336</f>
        <v>344</v>
      </c>
      <c r="D336" s="280">
        <v>344</v>
      </c>
      <c r="E336" s="346"/>
    </row>
    <row r="337" spans="1:5" ht="21" customHeight="1">
      <c r="A337" s="348">
        <v>2040402</v>
      </c>
      <c r="B337" s="345" t="s">
        <v>212</v>
      </c>
      <c r="C337" s="280"/>
      <c r="D337" s="280">
        <v>0</v>
      </c>
      <c r="E337" s="346"/>
    </row>
    <row r="338" spans="1:5" ht="21" customHeight="1">
      <c r="A338" s="348">
        <v>2040403</v>
      </c>
      <c r="B338" s="345" t="s">
        <v>213</v>
      </c>
      <c r="C338" s="280"/>
      <c r="D338" s="280">
        <v>0</v>
      </c>
      <c r="E338" s="346"/>
    </row>
    <row r="339" spans="1:5" s="326" customFormat="1" ht="21" customHeight="1">
      <c r="A339" s="348">
        <v>2040409</v>
      </c>
      <c r="B339" s="345" t="s">
        <v>405</v>
      </c>
      <c r="C339" s="280"/>
      <c r="D339" s="280">
        <v>0</v>
      </c>
      <c r="E339" s="346"/>
    </row>
    <row r="340" spans="1:5" ht="21" customHeight="1">
      <c r="A340" s="348">
        <v>2040410</v>
      </c>
      <c r="B340" s="345" t="s">
        <v>406</v>
      </c>
      <c r="C340" s="280"/>
      <c r="D340" s="280">
        <v>0</v>
      </c>
      <c r="E340" s="346"/>
    </row>
    <row r="341" spans="1:5" ht="21" customHeight="1">
      <c r="A341" s="348">
        <v>2040450</v>
      </c>
      <c r="B341" s="345" t="s">
        <v>220</v>
      </c>
      <c r="C341" s="280"/>
      <c r="D341" s="280">
        <v>0</v>
      </c>
      <c r="E341" s="346"/>
    </row>
    <row r="342" spans="1:5" ht="21" customHeight="1">
      <c r="A342" s="348">
        <v>2040499</v>
      </c>
      <c r="B342" s="345" t="s">
        <v>407</v>
      </c>
      <c r="C342" s="280"/>
      <c r="D342" s="280">
        <v>0</v>
      </c>
      <c r="E342" s="346"/>
    </row>
    <row r="343" spans="1:5" ht="21" customHeight="1">
      <c r="A343" s="348">
        <v>20405</v>
      </c>
      <c r="B343" s="344" t="s">
        <v>408</v>
      </c>
      <c r="C343" s="311">
        <f t="shared" ref="C343:E343" si="78">SUM(C344:C351)</f>
        <v>474</v>
      </c>
      <c r="D343" s="311">
        <f t="shared" si="78"/>
        <v>474</v>
      </c>
      <c r="E343" s="311">
        <f t="shared" si="78"/>
        <v>0</v>
      </c>
    </row>
    <row r="344" spans="1:5" ht="21" customHeight="1">
      <c r="A344" s="348">
        <v>2040501</v>
      </c>
      <c r="B344" s="345" t="s">
        <v>211</v>
      </c>
      <c r="C344" s="280">
        <f t="shared" ref="C344" si="79">D344+E344</f>
        <v>474</v>
      </c>
      <c r="D344" s="280">
        <v>474</v>
      </c>
      <c r="E344" s="350"/>
    </row>
    <row r="345" spans="1:5" s="34" customFormat="1" ht="21" customHeight="1">
      <c r="A345" s="348">
        <v>2040502</v>
      </c>
      <c r="B345" s="345" t="s">
        <v>212</v>
      </c>
      <c r="C345" s="280"/>
      <c r="D345" s="280">
        <v>0</v>
      </c>
      <c r="E345" s="346"/>
    </row>
    <row r="346" spans="1:5" ht="21" customHeight="1">
      <c r="A346" s="348">
        <v>2040503</v>
      </c>
      <c r="B346" s="345" t="s">
        <v>213</v>
      </c>
      <c r="C346" s="280"/>
      <c r="D346" s="280">
        <v>0</v>
      </c>
      <c r="E346" s="346"/>
    </row>
    <row r="347" spans="1:5" ht="21" customHeight="1">
      <c r="A347" s="348">
        <v>2040504</v>
      </c>
      <c r="B347" s="345" t="s">
        <v>409</v>
      </c>
      <c r="C347" s="280"/>
      <c r="D347" s="280">
        <v>0</v>
      </c>
      <c r="E347" s="346"/>
    </row>
    <row r="348" spans="1:5" s="34" customFormat="1" ht="21" customHeight="1">
      <c r="A348" s="348">
        <v>2040505</v>
      </c>
      <c r="B348" s="345" t="s">
        <v>410</v>
      </c>
      <c r="C348" s="280"/>
      <c r="D348" s="280">
        <v>0</v>
      </c>
      <c r="E348" s="346"/>
    </row>
    <row r="349" spans="1:5" s="34" customFormat="1" ht="21" customHeight="1">
      <c r="A349" s="348">
        <v>2040506</v>
      </c>
      <c r="B349" s="345" t="s">
        <v>411</v>
      </c>
      <c r="C349" s="280"/>
      <c r="D349" s="280">
        <v>0</v>
      </c>
      <c r="E349" s="346"/>
    </row>
    <row r="350" spans="1:5" ht="21" customHeight="1">
      <c r="A350" s="348">
        <v>2040550</v>
      </c>
      <c r="B350" s="345" t="s">
        <v>220</v>
      </c>
      <c r="C350" s="280"/>
      <c r="D350" s="280">
        <v>0</v>
      </c>
      <c r="E350" s="346"/>
    </row>
    <row r="351" spans="1:5" ht="21" customHeight="1">
      <c r="A351" s="348">
        <v>2040599</v>
      </c>
      <c r="B351" s="345" t="s">
        <v>412</v>
      </c>
      <c r="C351" s="280"/>
      <c r="D351" s="280">
        <v>0</v>
      </c>
      <c r="E351" s="346"/>
    </row>
    <row r="352" spans="1:5" ht="21" customHeight="1">
      <c r="A352" s="348">
        <v>20406</v>
      </c>
      <c r="B352" s="344" t="s">
        <v>413</v>
      </c>
      <c r="C352" s="311">
        <f t="shared" ref="C352:E352" si="80">SUM(C353:C365)</f>
        <v>1518</v>
      </c>
      <c r="D352" s="311">
        <f t="shared" si="80"/>
        <v>1518</v>
      </c>
      <c r="E352" s="311">
        <f t="shared" si="80"/>
        <v>0</v>
      </c>
    </row>
    <row r="353" spans="1:5" ht="21" customHeight="1">
      <c r="A353" s="348">
        <v>2040601</v>
      </c>
      <c r="B353" s="345" t="s">
        <v>211</v>
      </c>
      <c r="C353" s="280">
        <f t="shared" ref="C353:C364" si="81">D353+E353</f>
        <v>1335</v>
      </c>
      <c r="D353" s="280">
        <v>1335</v>
      </c>
      <c r="E353" s="346"/>
    </row>
    <row r="354" spans="1:5" s="34" customFormat="1" ht="21" customHeight="1">
      <c r="A354" s="348">
        <v>2040602</v>
      </c>
      <c r="B354" s="345" t="s">
        <v>212</v>
      </c>
      <c r="C354" s="280">
        <f t="shared" si="81"/>
        <v>103</v>
      </c>
      <c r="D354" s="280">
        <v>103</v>
      </c>
      <c r="E354" s="346"/>
    </row>
    <row r="355" spans="1:5" ht="21" customHeight="1">
      <c r="A355" s="348">
        <v>2040603</v>
      </c>
      <c r="B355" s="345" t="s">
        <v>213</v>
      </c>
      <c r="C355" s="280"/>
      <c r="D355" s="280">
        <v>0</v>
      </c>
      <c r="E355" s="346"/>
    </row>
    <row r="356" spans="1:5" ht="21" customHeight="1">
      <c r="A356" s="348">
        <v>2040604</v>
      </c>
      <c r="B356" s="345" t="s">
        <v>414</v>
      </c>
      <c r="C356" s="280">
        <f t="shared" si="81"/>
        <v>10</v>
      </c>
      <c r="D356" s="280">
        <v>10</v>
      </c>
      <c r="E356" s="346"/>
    </row>
    <row r="357" spans="1:5" ht="21" customHeight="1">
      <c r="A357" s="348">
        <v>2040605</v>
      </c>
      <c r="B357" s="345" t="s">
        <v>415</v>
      </c>
      <c r="C357" s="280"/>
      <c r="D357" s="280">
        <v>0</v>
      </c>
      <c r="E357" s="346"/>
    </row>
    <row r="358" spans="1:5" ht="21" customHeight="1">
      <c r="A358" s="348">
        <v>2040606</v>
      </c>
      <c r="B358" s="345" t="s">
        <v>416</v>
      </c>
      <c r="C358" s="280"/>
      <c r="D358" s="280">
        <v>0</v>
      </c>
      <c r="E358" s="349"/>
    </row>
    <row r="359" spans="1:5" ht="21" customHeight="1">
      <c r="A359" s="348">
        <v>2040607</v>
      </c>
      <c r="B359" s="345" t="s">
        <v>417</v>
      </c>
      <c r="C359" s="280">
        <f t="shared" si="81"/>
        <v>45</v>
      </c>
      <c r="D359" s="280">
        <v>45</v>
      </c>
      <c r="E359" s="346"/>
    </row>
    <row r="360" spans="1:5" ht="21" customHeight="1">
      <c r="A360" s="348">
        <v>2040608</v>
      </c>
      <c r="B360" s="345" t="s">
        <v>418</v>
      </c>
      <c r="C360" s="280"/>
      <c r="D360" s="280">
        <v>0</v>
      </c>
      <c r="E360" s="346"/>
    </row>
    <row r="361" spans="1:5" s="34" customFormat="1" ht="21" customHeight="1">
      <c r="A361" s="348">
        <v>2040610</v>
      </c>
      <c r="B361" s="345" t="s">
        <v>419</v>
      </c>
      <c r="C361" s="280">
        <f t="shared" si="81"/>
        <v>24</v>
      </c>
      <c r="D361" s="280">
        <v>24</v>
      </c>
      <c r="E361" s="349"/>
    </row>
    <row r="362" spans="1:5" ht="21" customHeight="1">
      <c r="A362" s="348">
        <v>2040612</v>
      </c>
      <c r="B362" s="345" t="s">
        <v>420</v>
      </c>
      <c r="C362" s="280">
        <f t="shared" si="81"/>
        <v>0</v>
      </c>
      <c r="D362" s="280">
        <v>0</v>
      </c>
      <c r="E362" s="349"/>
    </row>
    <row r="363" spans="1:5" ht="21" customHeight="1">
      <c r="A363" s="348">
        <v>2040613</v>
      </c>
      <c r="B363" s="345" t="s">
        <v>251</v>
      </c>
      <c r="C363" s="280">
        <f t="shared" si="81"/>
        <v>0</v>
      </c>
      <c r="D363" s="280">
        <v>0</v>
      </c>
      <c r="E363" s="346"/>
    </row>
    <row r="364" spans="1:5" ht="21" customHeight="1">
      <c r="A364" s="348">
        <v>2040650</v>
      </c>
      <c r="B364" s="345" t="s">
        <v>220</v>
      </c>
      <c r="C364" s="280">
        <f t="shared" si="81"/>
        <v>1</v>
      </c>
      <c r="D364" s="280">
        <v>1</v>
      </c>
      <c r="E364" s="346"/>
    </row>
    <row r="365" spans="1:5" ht="21" customHeight="1">
      <c r="A365" s="348">
        <v>2040699</v>
      </c>
      <c r="B365" s="345" t="s">
        <v>421</v>
      </c>
      <c r="C365" s="280"/>
      <c r="D365" s="280">
        <v>0</v>
      </c>
      <c r="E365" s="346"/>
    </row>
    <row r="366" spans="1:5" ht="21" customHeight="1">
      <c r="A366" s="348">
        <v>20407</v>
      </c>
      <c r="B366" s="344" t="s">
        <v>422</v>
      </c>
      <c r="C366" s="311">
        <f t="shared" ref="C366:E366" si="82">SUM(C367:C375)</f>
        <v>0</v>
      </c>
      <c r="D366" s="311">
        <f t="shared" si="82"/>
        <v>0</v>
      </c>
      <c r="E366" s="311">
        <f t="shared" si="82"/>
        <v>0</v>
      </c>
    </row>
    <row r="367" spans="1:5" ht="21" customHeight="1">
      <c r="A367" s="348">
        <v>2040701</v>
      </c>
      <c r="B367" s="345" t="s">
        <v>211</v>
      </c>
      <c r="C367" s="280"/>
      <c r="D367" s="280">
        <v>0</v>
      </c>
      <c r="E367" s="349"/>
    </row>
    <row r="368" spans="1:5" ht="21" customHeight="1">
      <c r="A368" s="348">
        <v>2040702</v>
      </c>
      <c r="B368" s="345" t="s">
        <v>212</v>
      </c>
      <c r="C368" s="280"/>
      <c r="D368" s="280">
        <v>0</v>
      </c>
      <c r="E368" s="346"/>
    </row>
    <row r="369" spans="1:5" ht="21" customHeight="1">
      <c r="A369" s="348">
        <v>2040703</v>
      </c>
      <c r="B369" s="345" t="s">
        <v>213</v>
      </c>
      <c r="C369" s="280"/>
      <c r="D369" s="280">
        <v>0</v>
      </c>
      <c r="E369" s="346"/>
    </row>
    <row r="370" spans="1:5" ht="21" customHeight="1">
      <c r="A370" s="348">
        <v>2040704</v>
      </c>
      <c r="B370" s="345" t="s">
        <v>423</v>
      </c>
      <c r="C370" s="280"/>
      <c r="D370" s="280">
        <v>0</v>
      </c>
      <c r="E370" s="346"/>
    </row>
    <row r="371" spans="1:5" ht="21" customHeight="1">
      <c r="A371" s="348">
        <v>2040705</v>
      </c>
      <c r="B371" s="345" t="s">
        <v>424</v>
      </c>
      <c r="C371" s="280"/>
      <c r="D371" s="280">
        <v>0</v>
      </c>
      <c r="E371" s="346"/>
    </row>
    <row r="372" spans="1:5" ht="21" customHeight="1">
      <c r="A372" s="348">
        <v>2040706</v>
      </c>
      <c r="B372" s="345" t="s">
        <v>425</v>
      </c>
      <c r="C372" s="280"/>
      <c r="D372" s="280">
        <v>0</v>
      </c>
      <c r="E372" s="346"/>
    </row>
    <row r="373" spans="1:5" s="34" customFormat="1" ht="21" customHeight="1">
      <c r="A373" s="348">
        <v>2040707</v>
      </c>
      <c r="B373" s="345" t="s">
        <v>251</v>
      </c>
      <c r="C373" s="280"/>
      <c r="D373" s="280">
        <v>0</v>
      </c>
      <c r="E373" s="346"/>
    </row>
    <row r="374" spans="1:5" ht="21" customHeight="1">
      <c r="A374" s="348">
        <v>2040750</v>
      </c>
      <c r="B374" s="345" t="s">
        <v>220</v>
      </c>
      <c r="C374" s="280"/>
      <c r="D374" s="280">
        <v>0</v>
      </c>
      <c r="E374" s="349"/>
    </row>
    <row r="375" spans="1:5" ht="21" customHeight="1">
      <c r="A375" s="348">
        <v>2040799</v>
      </c>
      <c r="B375" s="345" t="s">
        <v>426</v>
      </c>
      <c r="C375" s="280"/>
      <c r="D375" s="280">
        <v>0</v>
      </c>
      <c r="E375" s="346"/>
    </row>
    <row r="376" spans="1:5" ht="21" customHeight="1">
      <c r="A376" s="348">
        <v>20408</v>
      </c>
      <c r="B376" s="344" t="s">
        <v>427</v>
      </c>
      <c r="C376" s="311">
        <f t="shared" ref="C376:E376" si="83">SUM(C377:C385)</f>
        <v>0</v>
      </c>
      <c r="D376" s="311">
        <f t="shared" si="83"/>
        <v>0</v>
      </c>
      <c r="E376" s="311">
        <f t="shared" si="83"/>
        <v>0</v>
      </c>
    </row>
    <row r="377" spans="1:5" s="326" customFormat="1" ht="21" customHeight="1">
      <c r="A377" s="348">
        <v>2040801</v>
      </c>
      <c r="B377" s="345" t="s">
        <v>211</v>
      </c>
      <c r="C377" s="280"/>
      <c r="D377" s="280">
        <v>0</v>
      </c>
      <c r="E377" s="346"/>
    </row>
    <row r="378" spans="1:5" ht="21" customHeight="1">
      <c r="A378" s="348">
        <v>2040802</v>
      </c>
      <c r="B378" s="345" t="s">
        <v>212</v>
      </c>
      <c r="C378" s="280"/>
      <c r="D378" s="280">
        <v>0</v>
      </c>
      <c r="E378" s="346"/>
    </row>
    <row r="379" spans="1:5" ht="21" customHeight="1">
      <c r="A379" s="348">
        <v>2040803</v>
      </c>
      <c r="B379" s="345" t="s">
        <v>213</v>
      </c>
      <c r="C379" s="280"/>
      <c r="D379" s="280">
        <v>0</v>
      </c>
      <c r="E379" s="346"/>
    </row>
    <row r="380" spans="1:5" ht="21" customHeight="1">
      <c r="A380" s="348">
        <v>2040804</v>
      </c>
      <c r="B380" s="345" t="s">
        <v>428</v>
      </c>
      <c r="C380" s="280"/>
      <c r="D380" s="280">
        <v>0</v>
      </c>
      <c r="E380" s="346"/>
    </row>
    <row r="381" spans="1:5" s="326" customFormat="1" ht="21" customHeight="1">
      <c r="A381" s="348">
        <v>2040805</v>
      </c>
      <c r="B381" s="345" t="s">
        <v>429</v>
      </c>
      <c r="C381" s="280"/>
      <c r="D381" s="280">
        <v>0</v>
      </c>
      <c r="E381" s="346"/>
    </row>
    <row r="382" spans="1:5" ht="21" customHeight="1">
      <c r="A382" s="348">
        <v>2040806</v>
      </c>
      <c r="B382" s="345" t="s">
        <v>430</v>
      </c>
      <c r="C382" s="280"/>
      <c r="D382" s="280">
        <v>0</v>
      </c>
      <c r="E382" s="346"/>
    </row>
    <row r="383" spans="1:5" ht="21" customHeight="1">
      <c r="A383" s="348">
        <v>2040807</v>
      </c>
      <c r="B383" s="345" t="s">
        <v>251</v>
      </c>
      <c r="C383" s="280"/>
      <c r="D383" s="280">
        <v>0</v>
      </c>
      <c r="E383" s="346"/>
    </row>
    <row r="384" spans="1:5" ht="21" customHeight="1">
      <c r="A384" s="348">
        <v>2040850</v>
      </c>
      <c r="B384" s="345" t="s">
        <v>220</v>
      </c>
      <c r="C384" s="280"/>
      <c r="D384" s="280">
        <v>0</v>
      </c>
      <c r="E384" s="346"/>
    </row>
    <row r="385" spans="1:5" s="34" customFormat="1" ht="21" customHeight="1">
      <c r="A385" s="348">
        <v>2040899</v>
      </c>
      <c r="B385" s="345" t="s">
        <v>431</v>
      </c>
      <c r="C385" s="280"/>
      <c r="D385" s="280">
        <v>0</v>
      </c>
      <c r="E385" s="346"/>
    </row>
    <row r="386" spans="1:5" ht="21" customHeight="1">
      <c r="A386" s="351">
        <v>20409</v>
      </c>
      <c r="B386" s="344" t="s">
        <v>432</v>
      </c>
      <c r="C386" s="311">
        <f t="shared" ref="C386:E386" si="84">SUM(C387:C393)</f>
        <v>0</v>
      </c>
      <c r="D386" s="311">
        <f t="shared" si="84"/>
        <v>0</v>
      </c>
      <c r="E386" s="311">
        <f t="shared" si="84"/>
        <v>0</v>
      </c>
    </row>
    <row r="387" spans="1:5" ht="21" customHeight="1">
      <c r="A387" s="348">
        <v>2040901</v>
      </c>
      <c r="B387" s="345" t="s">
        <v>211</v>
      </c>
      <c r="C387" s="280"/>
      <c r="D387" s="280">
        <v>0</v>
      </c>
      <c r="E387" s="346"/>
    </row>
    <row r="388" spans="1:5" ht="21" customHeight="1">
      <c r="A388" s="348">
        <v>2040902</v>
      </c>
      <c r="B388" s="345" t="s">
        <v>212</v>
      </c>
      <c r="C388" s="280"/>
      <c r="D388" s="280">
        <v>0</v>
      </c>
      <c r="E388" s="346"/>
    </row>
    <row r="389" spans="1:5" ht="21" customHeight="1">
      <c r="A389" s="348">
        <v>2040903</v>
      </c>
      <c r="B389" s="345" t="s">
        <v>213</v>
      </c>
      <c r="C389" s="280"/>
      <c r="D389" s="280">
        <v>0</v>
      </c>
      <c r="E389" s="346"/>
    </row>
    <row r="390" spans="1:5" ht="21" customHeight="1">
      <c r="A390" s="348">
        <v>2040904</v>
      </c>
      <c r="B390" s="345" t="s">
        <v>433</v>
      </c>
      <c r="C390" s="280"/>
      <c r="D390" s="280">
        <v>0</v>
      </c>
      <c r="E390" s="350"/>
    </row>
    <row r="391" spans="1:5" s="34" customFormat="1" ht="21" customHeight="1">
      <c r="A391" s="348">
        <v>2040905</v>
      </c>
      <c r="B391" s="345" t="s">
        <v>434</v>
      </c>
      <c r="C391" s="280"/>
      <c r="D391" s="280">
        <v>0</v>
      </c>
      <c r="E391" s="346"/>
    </row>
    <row r="392" spans="1:5" ht="21" customHeight="1">
      <c r="A392" s="348">
        <v>2040950</v>
      </c>
      <c r="B392" s="345" t="s">
        <v>220</v>
      </c>
      <c r="C392" s="280"/>
      <c r="D392" s="280">
        <v>0</v>
      </c>
      <c r="E392" s="346"/>
    </row>
    <row r="393" spans="1:5" ht="21" customHeight="1">
      <c r="A393" s="348">
        <v>2040999</v>
      </c>
      <c r="B393" s="345" t="s">
        <v>435</v>
      </c>
      <c r="C393" s="280"/>
      <c r="D393" s="280">
        <v>0</v>
      </c>
      <c r="E393" s="346"/>
    </row>
    <row r="394" spans="1:5" ht="21" customHeight="1">
      <c r="A394" s="348">
        <v>20410</v>
      </c>
      <c r="B394" s="344" t="s">
        <v>436</v>
      </c>
      <c r="C394" s="311">
        <f t="shared" ref="C394:E394" si="85">SUM(C395:C399)</f>
        <v>0</v>
      </c>
      <c r="D394" s="311">
        <f t="shared" si="85"/>
        <v>0</v>
      </c>
      <c r="E394" s="311">
        <f t="shared" si="85"/>
        <v>0</v>
      </c>
    </row>
    <row r="395" spans="1:5" ht="21" customHeight="1">
      <c r="A395" s="348">
        <v>2041001</v>
      </c>
      <c r="B395" s="345" t="s">
        <v>211</v>
      </c>
      <c r="C395" s="280"/>
      <c r="D395" s="280">
        <v>0</v>
      </c>
      <c r="E395" s="346"/>
    </row>
    <row r="396" spans="1:5" ht="21" customHeight="1">
      <c r="A396" s="348">
        <v>2041002</v>
      </c>
      <c r="B396" s="345" t="s">
        <v>212</v>
      </c>
      <c r="C396" s="280"/>
      <c r="D396" s="280">
        <v>0</v>
      </c>
      <c r="E396" s="346"/>
    </row>
    <row r="397" spans="1:5" ht="21" customHeight="1">
      <c r="A397" s="348">
        <v>2041006</v>
      </c>
      <c r="B397" s="345" t="s">
        <v>251</v>
      </c>
      <c r="C397" s="280"/>
      <c r="D397" s="280">
        <v>0</v>
      </c>
      <c r="E397" s="346"/>
    </row>
    <row r="398" spans="1:5" s="34" customFormat="1" ht="21" customHeight="1">
      <c r="A398" s="348">
        <v>2041007</v>
      </c>
      <c r="B398" s="345" t="s">
        <v>437</v>
      </c>
      <c r="C398" s="280"/>
      <c r="D398" s="280">
        <v>0</v>
      </c>
      <c r="E398" s="349"/>
    </row>
    <row r="399" spans="1:5" ht="21" customHeight="1">
      <c r="A399" s="348">
        <v>2041099</v>
      </c>
      <c r="B399" s="345" t="s">
        <v>438</v>
      </c>
      <c r="C399" s="280"/>
      <c r="D399" s="280">
        <v>0</v>
      </c>
      <c r="E399" s="346"/>
    </row>
    <row r="400" spans="1:5" ht="21" customHeight="1">
      <c r="A400" s="348">
        <v>20499</v>
      </c>
      <c r="B400" s="344" t="s">
        <v>439</v>
      </c>
      <c r="C400" s="311">
        <f t="shared" ref="C400:E400" si="86">SUM(C401:C402)</f>
        <v>65</v>
      </c>
      <c r="D400" s="311">
        <f t="shared" si="86"/>
        <v>65</v>
      </c>
      <c r="E400" s="311">
        <f t="shared" si="86"/>
        <v>0</v>
      </c>
    </row>
    <row r="401" spans="1:6" ht="21" customHeight="1">
      <c r="A401" s="348">
        <v>2049902</v>
      </c>
      <c r="B401" s="345" t="s">
        <v>440</v>
      </c>
      <c r="C401" s="280">
        <f>D401+E401</f>
        <v>30</v>
      </c>
      <c r="D401" s="280">
        <v>30</v>
      </c>
      <c r="E401" s="346"/>
    </row>
    <row r="402" spans="1:6" s="34" customFormat="1" ht="21" customHeight="1">
      <c r="A402" s="348">
        <v>2049999</v>
      </c>
      <c r="B402" s="345" t="s">
        <v>441</v>
      </c>
      <c r="C402" s="280">
        <f>D402+E402</f>
        <v>35</v>
      </c>
      <c r="D402" s="280">
        <v>35</v>
      </c>
      <c r="E402" s="346"/>
    </row>
    <row r="403" spans="1:6" ht="21" customHeight="1">
      <c r="A403" s="348">
        <v>205</v>
      </c>
      <c r="B403" s="344" t="s">
        <v>132</v>
      </c>
      <c r="C403" s="311">
        <f t="shared" ref="C403:E403" si="87">C404+C409+C416+C422+C428+C432+C436+C440+C446+C453</f>
        <v>88688</v>
      </c>
      <c r="D403" s="311">
        <f t="shared" si="87"/>
        <v>88688</v>
      </c>
      <c r="E403" s="311">
        <f t="shared" si="87"/>
        <v>0</v>
      </c>
    </row>
    <row r="404" spans="1:6" ht="21" customHeight="1">
      <c r="A404" s="348">
        <v>20501</v>
      </c>
      <c r="B404" s="344" t="s">
        <v>442</v>
      </c>
      <c r="C404" s="311">
        <f t="shared" ref="C404:E404" si="88">SUM(C405:C408)</f>
        <v>1350</v>
      </c>
      <c r="D404" s="311">
        <f t="shared" si="88"/>
        <v>1350</v>
      </c>
      <c r="E404" s="311">
        <f t="shared" si="88"/>
        <v>0</v>
      </c>
    </row>
    <row r="405" spans="1:6" ht="21" customHeight="1">
      <c r="A405" s="348">
        <v>2050101</v>
      </c>
      <c r="B405" s="345" t="s">
        <v>211</v>
      </c>
      <c r="C405" s="280">
        <f t="shared" ref="C405:C408" si="89">D405+E405</f>
        <v>760</v>
      </c>
      <c r="D405" s="280">
        <v>760</v>
      </c>
      <c r="E405" s="346"/>
    </row>
    <row r="406" spans="1:6" s="327" customFormat="1" ht="21" customHeight="1">
      <c r="A406" s="348">
        <v>2050102</v>
      </c>
      <c r="B406" s="345" t="s">
        <v>212</v>
      </c>
      <c r="C406" s="280">
        <f t="shared" si="89"/>
        <v>43</v>
      </c>
      <c r="D406" s="280">
        <v>43</v>
      </c>
      <c r="E406" s="352"/>
    </row>
    <row r="407" spans="1:6" ht="21" customHeight="1">
      <c r="A407" s="348">
        <v>2050103</v>
      </c>
      <c r="B407" s="345" t="s">
        <v>213</v>
      </c>
      <c r="C407" s="280">
        <f t="shared" si="89"/>
        <v>0</v>
      </c>
      <c r="D407" s="280">
        <v>0</v>
      </c>
      <c r="E407" s="346"/>
    </row>
    <row r="408" spans="1:6" ht="21" customHeight="1">
      <c r="A408" s="348">
        <v>2050199</v>
      </c>
      <c r="B408" s="345" t="s">
        <v>443</v>
      </c>
      <c r="C408" s="280">
        <f t="shared" si="89"/>
        <v>547</v>
      </c>
      <c r="D408" s="280">
        <v>547</v>
      </c>
      <c r="E408" s="346"/>
    </row>
    <row r="409" spans="1:6" ht="21" customHeight="1">
      <c r="A409" s="348">
        <v>20502</v>
      </c>
      <c r="B409" s="344" t="s">
        <v>444</v>
      </c>
      <c r="C409" s="311">
        <f t="shared" ref="C409:E409" si="90">SUM(C410:C415)</f>
        <v>73716</v>
      </c>
      <c r="D409" s="311">
        <f t="shared" si="90"/>
        <v>73716</v>
      </c>
      <c r="E409" s="311">
        <f t="shared" si="90"/>
        <v>0</v>
      </c>
    </row>
    <row r="410" spans="1:6" ht="21" customHeight="1">
      <c r="A410" s="348">
        <v>2050201</v>
      </c>
      <c r="B410" s="345" t="s">
        <v>445</v>
      </c>
      <c r="C410" s="280">
        <f t="shared" ref="C410:C415" si="91">D410+E410</f>
        <v>1992</v>
      </c>
      <c r="D410" s="280">
        <v>1992</v>
      </c>
      <c r="E410" s="346"/>
    </row>
    <row r="411" spans="1:6" ht="21" customHeight="1">
      <c r="A411" s="348">
        <v>2050202</v>
      </c>
      <c r="B411" s="345" t="s">
        <v>446</v>
      </c>
      <c r="C411" s="280">
        <f t="shared" si="91"/>
        <v>23397</v>
      </c>
      <c r="D411" s="280">
        <v>23397</v>
      </c>
      <c r="E411" s="349"/>
    </row>
    <row r="412" spans="1:6" ht="21" customHeight="1">
      <c r="A412" s="348">
        <v>2050203</v>
      </c>
      <c r="B412" s="345" t="s">
        <v>447</v>
      </c>
      <c r="C412" s="280">
        <f t="shared" si="91"/>
        <v>24503</v>
      </c>
      <c r="D412" s="280">
        <v>24503</v>
      </c>
      <c r="E412" s="346"/>
    </row>
    <row r="413" spans="1:6" ht="21" customHeight="1">
      <c r="A413" s="348">
        <v>2050204</v>
      </c>
      <c r="B413" s="345" t="s">
        <v>448</v>
      </c>
      <c r="C413" s="280">
        <f t="shared" si="91"/>
        <v>18918</v>
      </c>
      <c r="D413" s="280">
        <v>18918</v>
      </c>
      <c r="E413" s="346"/>
    </row>
    <row r="414" spans="1:6" ht="21" customHeight="1">
      <c r="A414" s="348">
        <v>2050205</v>
      </c>
      <c r="B414" s="345" t="s">
        <v>449</v>
      </c>
      <c r="C414" s="280">
        <f t="shared" si="91"/>
        <v>0</v>
      </c>
      <c r="D414" s="280">
        <v>0</v>
      </c>
      <c r="E414" s="346"/>
    </row>
    <row r="415" spans="1:6" s="34" customFormat="1" ht="21" customHeight="1">
      <c r="A415" s="348">
        <v>2050299</v>
      </c>
      <c r="B415" s="345" t="s">
        <v>450</v>
      </c>
      <c r="C415" s="280">
        <f t="shared" si="91"/>
        <v>4906</v>
      </c>
      <c r="D415" s="280">
        <v>4906</v>
      </c>
      <c r="E415" s="349"/>
      <c r="F415"/>
    </row>
    <row r="416" spans="1:6" ht="21" customHeight="1">
      <c r="A416" s="348">
        <v>20503</v>
      </c>
      <c r="B416" s="344" t="s">
        <v>451</v>
      </c>
      <c r="C416" s="311">
        <f t="shared" ref="C416:E416" si="92">SUM(C417:C421)</f>
        <v>9951</v>
      </c>
      <c r="D416" s="311">
        <f t="shared" si="92"/>
        <v>9951</v>
      </c>
      <c r="E416" s="311">
        <f t="shared" si="92"/>
        <v>0</v>
      </c>
    </row>
    <row r="417" spans="1:5" ht="21" customHeight="1">
      <c r="A417" s="348">
        <v>2050301</v>
      </c>
      <c r="B417" s="345" t="s">
        <v>452</v>
      </c>
      <c r="C417" s="280"/>
      <c r="D417" s="280">
        <v>0</v>
      </c>
      <c r="E417" s="346"/>
    </row>
    <row r="418" spans="1:5" ht="21" customHeight="1">
      <c r="A418" s="348">
        <v>2050302</v>
      </c>
      <c r="B418" s="345" t="s">
        <v>453</v>
      </c>
      <c r="C418" s="280">
        <f t="shared" ref="C418:C419" si="93">D418+E418</f>
        <v>9951</v>
      </c>
      <c r="D418" s="280">
        <v>9951</v>
      </c>
      <c r="E418" s="346"/>
    </row>
    <row r="419" spans="1:5" ht="21" customHeight="1">
      <c r="A419" s="348">
        <v>2050303</v>
      </c>
      <c r="B419" s="345" t="s">
        <v>454</v>
      </c>
      <c r="C419" s="280">
        <f t="shared" si="93"/>
        <v>0</v>
      </c>
      <c r="D419" s="280">
        <v>0</v>
      </c>
      <c r="E419" s="349"/>
    </row>
    <row r="420" spans="1:5" ht="21" customHeight="1">
      <c r="A420" s="348">
        <v>2050305</v>
      </c>
      <c r="B420" s="345" t="s">
        <v>455</v>
      </c>
      <c r="C420" s="280"/>
      <c r="D420" s="280">
        <v>0</v>
      </c>
      <c r="E420" s="346"/>
    </row>
    <row r="421" spans="1:5" s="34" customFormat="1" ht="21" customHeight="1">
      <c r="A421" s="348">
        <v>2050399</v>
      </c>
      <c r="B421" s="345" t="s">
        <v>456</v>
      </c>
      <c r="C421" s="280"/>
      <c r="D421" s="280">
        <v>0</v>
      </c>
      <c r="E421" s="346"/>
    </row>
    <row r="422" spans="1:5" ht="21" customHeight="1">
      <c r="A422" s="348">
        <v>20504</v>
      </c>
      <c r="B422" s="344" t="s">
        <v>457</v>
      </c>
      <c r="C422" s="311">
        <f t="shared" ref="C422:E422" si="94">SUM(C423:C427)</f>
        <v>0</v>
      </c>
      <c r="D422" s="311">
        <f t="shared" si="94"/>
        <v>0</v>
      </c>
      <c r="E422" s="311">
        <f t="shared" si="94"/>
        <v>0</v>
      </c>
    </row>
    <row r="423" spans="1:5" ht="21" customHeight="1">
      <c r="A423" s="348">
        <v>2050401</v>
      </c>
      <c r="B423" s="345" t="s">
        <v>458</v>
      </c>
      <c r="C423" s="280"/>
      <c r="D423" s="280">
        <v>0</v>
      </c>
      <c r="E423" s="346"/>
    </row>
    <row r="424" spans="1:5" ht="21" customHeight="1">
      <c r="A424" s="348">
        <v>2050402</v>
      </c>
      <c r="B424" s="345" t="s">
        <v>459</v>
      </c>
      <c r="C424" s="280"/>
      <c r="D424" s="280">
        <v>0</v>
      </c>
      <c r="E424" s="346"/>
    </row>
    <row r="425" spans="1:5" ht="21" customHeight="1">
      <c r="A425" s="348">
        <v>2050403</v>
      </c>
      <c r="B425" s="345" t="s">
        <v>460</v>
      </c>
      <c r="C425" s="280"/>
      <c r="D425" s="280">
        <v>0</v>
      </c>
      <c r="E425" s="346"/>
    </row>
    <row r="426" spans="1:5" s="34" customFormat="1" ht="21" customHeight="1">
      <c r="A426" s="348">
        <v>2050404</v>
      </c>
      <c r="B426" s="345" t="s">
        <v>461</v>
      </c>
      <c r="C426" s="280"/>
      <c r="D426" s="280">
        <v>0</v>
      </c>
      <c r="E426" s="346"/>
    </row>
    <row r="427" spans="1:5" ht="21" customHeight="1">
      <c r="A427" s="348">
        <v>2050499</v>
      </c>
      <c r="B427" s="345" t="s">
        <v>462</v>
      </c>
      <c r="C427" s="280"/>
      <c r="D427" s="280">
        <v>0</v>
      </c>
      <c r="E427" s="346"/>
    </row>
    <row r="428" spans="1:5" ht="21" customHeight="1">
      <c r="A428" s="348">
        <v>20505</v>
      </c>
      <c r="B428" s="344" t="s">
        <v>463</v>
      </c>
      <c r="C428" s="311">
        <f t="shared" ref="C428:E428" si="95">SUM(C429:C431)</f>
        <v>100</v>
      </c>
      <c r="D428" s="311">
        <f t="shared" si="95"/>
        <v>100</v>
      </c>
      <c r="E428" s="311">
        <f t="shared" si="95"/>
        <v>0</v>
      </c>
    </row>
    <row r="429" spans="1:5" ht="21" customHeight="1">
      <c r="A429" s="348">
        <v>2050501</v>
      </c>
      <c r="B429" s="345" t="s">
        <v>464</v>
      </c>
      <c r="C429" s="280">
        <f t="shared" ref="C429" si="96">D429+E429</f>
        <v>100</v>
      </c>
      <c r="D429" s="280">
        <v>100</v>
      </c>
      <c r="E429" s="346"/>
    </row>
    <row r="430" spans="1:5" ht="21" customHeight="1">
      <c r="A430" s="348">
        <v>2050502</v>
      </c>
      <c r="B430" s="345" t="s">
        <v>465</v>
      </c>
      <c r="C430" s="280"/>
      <c r="D430" s="280">
        <v>0</v>
      </c>
      <c r="E430" s="346"/>
    </row>
    <row r="431" spans="1:5" s="34" customFormat="1" ht="21" customHeight="1">
      <c r="A431" s="348">
        <v>2050599</v>
      </c>
      <c r="B431" s="345" t="s">
        <v>466</v>
      </c>
      <c r="C431" s="280"/>
      <c r="D431" s="280">
        <v>0</v>
      </c>
      <c r="E431" s="346"/>
    </row>
    <row r="432" spans="1:5" ht="21" customHeight="1">
      <c r="A432" s="348">
        <v>20506</v>
      </c>
      <c r="B432" s="344" t="s">
        <v>467</v>
      </c>
      <c r="C432" s="311">
        <f t="shared" ref="C432:E432" si="97">SUM(C433:C435)</f>
        <v>0</v>
      </c>
      <c r="D432" s="311">
        <f t="shared" si="97"/>
        <v>0</v>
      </c>
      <c r="E432" s="311">
        <f t="shared" si="97"/>
        <v>0</v>
      </c>
    </row>
    <row r="433" spans="1:5" ht="21" customHeight="1">
      <c r="A433" s="348">
        <v>2050601</v>
      </c>
      <c r="B433" s="345" t="s">
        <v>468</v>
      </c>
      <c r="C433" s="280"/>
      <c r="D433" s="280">
        <v>0</v>
      </c>
      <c r="E433" s="346"/>
    </row>
    <row r="434" spans="1:5" ht="21" customHeight="1">
      <c r="A434" s="348">
        <v>2050602</v>
      </c>
      <c r="B434" s="345" t="s">
        <v>469</v>
      </c>
      <c r="C434" s="280"/>
      <c r="D434" s="280">
        <v>0</v>
      </c>
      <c r="E434" s="349"/>
    </row>
    <row r="435" spans="1:5" s="34" customFormat="1" ht="21" customHeight="1">
      <c r="A435" s="348">
        <v>2050699</v>
      </c>
      <c r="B435" s="345" t="s">
        <v>470</v>
      </c>
      <c r="C435" s="280"/>
      <c r="D435" s="280">
        <v>0</v>
      </c>
      <c r="E435" s="346"/>
    </row>
    <row r="436" spans="1:5" s="34" customFormat="1" ht="21" customHeight="1">
      <c r="A436" s="348">
        <v>20507</v>
      </c>
      <c r="B436" s="344" t="s">
        <v>471</v>
      </c>
      <c r="C436" s="311">
        <f t="shared" ref="C436:E436" si="98">SUM(C437:C439)</f>
        <v>625</v>
      </c>
      <c r="D436" s="311">
        <f t="shared" si="98"/>
        <v>625</v>
      </c>
      <c r="E436" s="311">
        <f t="shared" si="98"/>
        <v>0</v>
      </c>
    </row>
    <row r="437" spans="1:5" ht="21" customHeight="1">
      <c r="A437" s="348">
        <v>2050701</v>
      </c>
      <c r="B437" s="345" t="s">
        <v>472</v>
      </c>
      <c r="C437" s="280">
        <f t="shared" ref="C437" si="99">D437+E437</f>
        <v>625</v>
      </c>
      <c r="D437" s="280">
        <v>625</v>
      </c>
      <c r="E437" s="346"/>
    </row>
    <row r="438" spans="1:5" ht="21" customHeight="1">
      <c r="A438" s="348">
        <v>2050702</v>
      </c>
      <c r="B438" s="345" t="s">
        <v>1437</v>
      </c>
      <c r="C438" s="280"/>
      <c r="D438" s="280">
        <v>0</v>
      </c>
      <c r="E438" s="346"/>
    </row>
    <row r="439" spans="1:5" ht="21" customHeight="1">
      <c r="A439" s="348">
        <v>2050799</v>
      </c>
      <c r="B439" s="345" t="s">
        <v>474</v>
      </c>
      <c r="C439" s="280"/>
      <c r="D439" s="280">
        <v>0</v>
      </c>
      <c r="E439" s="349"/>
    </row>
    <row r="440" spans="1:5" ht="21" customHeight="1">
      <c r="A440" s="348">
        <v>20508</v>
      </c>
      <c r="B440" s="344" t="s">
        <v>475</v>
      </c>
      <c r="C440" s="311">
        <f t="shared" ref="C440:E440" si="100">SUM(C441:C445)</f>
        <v>703</v>
      </c>
      <c r="D440" s="311">
        <f t="shared" si="100"/>
        <v>703</v>
      </c>
      <c r="E440" s="311">
        <f t="shared" si="100"/>
        <v>0</v>
      </c>
    </row>
    <row r="441" spans="1:5" ht="21" customHeight="1">
      <c r="A441" s="348">
        <v>2050801</v>
      </c>
      <c r="B441" s="345" t="s">
        <v>476</v>
      </c>
      <c r="C441" s="280">
        <f t="shared" ref="C441:C445" si="101">D441+E441</f>
        <v>438</v>
      </c>
      <c r="D441" s="280">
        <v>438</v>
      </c>
      <c r="E441" s="346"/>
    </row>
    <row r="442" spans="1:5" ht="21" customHeight="1">
      <c r="A442" s="348">
        <v>2050802</v>
      </c>
      <c r="B442" s="345" t="s">
        <v>477</v>
      </c>
      <c r="C442" s="280">
        <f t="shared" si="101"/>
        <v>265</v>
      </c>
      <c r="D442" s="280">
        <v>265</v>
      </c>
      <c r="E442" s="346"/>
    </row>
    <row r="443" spans="1:5" s="34" customFormat="1" ht="21" customHeight="1">
      <c r="A443" s="348">
        <v>2050803</v>
      </c>
      <c r="B443" s="345" t="s">
        <v>478</v>
      </c>
      <c r="C443" s="280"/>
      <c r="D443" s="280">
        <v>0</v>
      </c>
      <c r="E443" s="346"/>
    </row>
    <row r="444" spans="1:5" ht="21" customHeight="1">
      <c r="A444" s="348">
        <v>2050804</v>
      </c>
      <c r="B444" s="345" t="s">
        <v>479</v>
      </c>
      <c r="C444" s="280"/>
      <c r="D444" s="280">
        <v>0</v>
      </c>
      <c r="E444" s="349"/>
    </row>
    <row r="445" spans="1:5" ht="21" customHeight="1">
      <c r="A445" s="348">
        <v>2050899</v>
      </c>
      <c r="B445" s="345" t="s">
        <v>480</v>
      </c>
      <c r="C445" s="280">
        <f t="shared" si="101"/>
        <v>0</v>
      </c>
      <c r="D445" s="280">
        <v>0</v>
      </c>
      <c r="E445" s="346"/>
    </row>
    <row r="446" spans="1:5" ht="21" customHeight="1">
      <c r="A446" s="348">
        <v>20509</v>
      </c>
      <c r="B446" s="344" t="s">
        <v>481</v>
      </c>
      <c r="C446" s="311">
        <f t="shared" ref="C446:E446" si="102">SUM(C447:C452)</f>
        <v>1343</v>
      </c>
      <c r="D446" s="311">
        <f t="shared" si="102"/>
        <v>1343</v>
      </c>
      <c r="E446" s="311">
        <f t="shared" si="102"/>
        <v>0</v>
      </c>
    </row>
    <row r="447" spans="1:5" s="34" customFormat="1" ht="21" customHeight="1">
      <c r="A447" s="348">
        <v>2050901</v>
      </c>
      <c r="B447" s="345" t="s">
        <v>482</v>
      </c>
      <c r="C447" s="280">
        <f t="shared" ref="C447:C451" si="103">D447+E447</f>
        <v>400</v>
      </c>
      <c r="D447" s="280">
        <v>400</v>
      </c>
      <c r="E447" s="346"/>
    </row>
    <row r="448" spans="1:5" ht="21" customHeight="1">
      <c r="A448" s="348">
        <v>2050902</v>
      </c>
      <c r="B448" s="345" t="s">
        <v>483</v>
      </c>
      <c r="C448" s="280">
        <f t="shared" si="103"/>
        <v>0</v>
      </c>
      <c r="D448" s="280">
        <v>0</v>
      </c>
      <c r="E448" s="349"/>
    </row>
    <row r="449" spans="1:5" ht="21" customHeight="1">
      <c r="A449" s="348">
        <v>2050903</v>
      </c>
      <c r="B449" s="345" t="s">
        <v>484</v>
      </c>
      <c r="C449" s="280">
        <f t="shared" si="103"/>
        <v>501</v>
      </c>
      <c r="D449" s="280">
        <v>501</v>
      </c>
      <c r="E449" s="349"/>
    </row>
    <row r="450" spans="1:5" ht="21" customHeight="1">
      <c r="A450" s="348">
        <v>2050904</v>
      </c>
      <c r="B450" s="345" t="s">
        <v>485</v>
      </c>
      <c r="C450" s="280">
        <f t="shared" si="103"/>
        <v>0</v>
      </c>
      <c r="D450" s="280">
        <v>0</v>
      </c>
      <c r="E450" s="346"/>
    </row>
    <row r="451" spans="1:5" s="34" customFormat="1" ht="21" customHeight="1">
      <c r="A451" s="348">
        <v>2050905</v>
      </c>
      <c r="B451" s="345" t="s">
        <v>486</v>
      </c>
      <c r="C451" s="280">
        <f t="shared" si="103"/>
        <v>0</v>
      </c>
      <c r="D451" s="280">
        <v>0</v>
      </c>
      <c r="E451" s="346"/>
    </row>
    <row r="452" spans="1:5" ht="21" customHeight="1">
      <c r="A452" s="348">
        <v>2050999</v>
      </c>
      <c r="B452" s="345" t="s">
        <v>487</v>
      </c>
      <c r="C452" s="280">
        <f t="shared" ref="C452" si="104">D452+E452</f>
        <v>442</v>
      </c>
      <c r="D452" s="280">
        <v>442</v>
      </c>
      <c r="E452" s="346"/>
    </row>
    <row r="453" spans="1:5" ht="21" customHeight="1">
      <c r="A453" s="348">
        <v>20599</v>
      </c>
      <c r="B453" s="344" t="s">
        <v>488</v>
      </c>
      <c r="C453" s="311">
        <f t="shared" ref="C453:E453" si="105">C454</f>
        <v>900</v>
      </c>
      <c r="D453" s="311">
        <f t="shared" si="105"/>
        <v>900</v>
      </c>
      <c r="E453" s="311">
        <f t="shared" si="105"/>
        <v>0</v>
      </c>
    </row>
    <row r="454" spans="1:5" ht="21" customHeight="1">
      <c r="A454" s="348">
        <v>2059999</v>
      </c>
      <c r="B454" s="345" t="s">
        <v>489</v>
      </c>
      <c r="C454" s="280">
        <f>D454+E454</f>
        <v>900</v>
      </c>
      <c r="D454" s="280">
        <v>900</v>
      </c>
      <c r="E454" s="346"/>
    </row>
    <row r="455" spans="1:5" ht="21" customHeight="1">
      <c r="A455" s="348">
        <v>206</v>
      </c>
      <c r="B455" s="344" t="s">
        <v>133</v>
      </c>
      <c r="C455" s="311">
        <f t="shared" ref="C455:E455" si="106">C456+C461+C470+C476+C481+C486+C491+C498+C502+C506</f>
        <v>688</v>
      </c>
      <c r="D455" s="311">
        <f t="shared" si="106"/>
        <v>688</v>
      </c>
      <c r="E455" s="311">
        <f t="shared" si="106"/>
        <v>0</v>
      </c>
    </row>
    <row r="456" spans="1:5" s="34" customFormat="1" ht="21" customHeight="1">
      <c r="A456" s="348">
        <v>20601</v>
      </c>
      <c r="B456" s="344" t="s">
        <v>490</v>
      </c>
      <c r="C456" s="311">
        <f t="shared" ref="C456:E456" si="107">SUM(C457:C460)</f>
        <v>0</v>
      </c>
      <c r="D456" s="311">
        <f t="shared" si="107"/>
        <v>0</v>
      </c>
      <c r="E456" s="311">
        <f t="shared" si="107"/>
        <v>0</v>
      </c>
    </row>
    <row r="457" spans="1:5" s="34" customFormat="1" ht="21" customHeight="1">
      <c r="A457" s="348">
        <v>2060101</v>
      </c>
      <c r="B457" s="345" t="s">
        <v>211</v>
      </c>
      <c r="C457" s="280"/>
      <c r="D457" s="280">
        <v>0</v>
      </c>
      <c r="E457" s="346"/>
    </row>
    <row r="458" spans="1:5" ht="21" customHeight="1">
      <c r="A458" s="348">
        <v>2060102</v>
      </c>
      <c r="B458" s="345" t="s">
        <v>212</v>
      </c>
      <c r="C458" s="280"/>
      <c r="D458" s="280">
        <v>0</v>
      </c>
      <c r="E458" s="346"/>
    </row>
    <row r="459" spans="1:5" ht="21" customHeight="1">
      <c r="A459" s="348">
        <v>2060103</v>
      </c>
      <c r="B459" s="345" t="s">
        <v>213</v>
      </c>
      <c r="C459" s="280"/>
      <c r="D459" s="280">
        <v>0</v>
      </c>
      <c r="E459" s="346"/>
    </row>
    <row r="460" spans="1:5" ht="21" customHeight="1">
      <c r="A460" s="348">
        <v>2060199</v>
      </c>
      <c r="B460" s="345" t="s">
        <v>491</v>
      </c>
      <c r="C460" s="280"/>
      <c r="D460" s="280">
        <v>0</v>
      </c>
      <c r="E460" s="349"/>
    </row>
    <row r="461" spans="1:5" ht="21" customHeight="1">
      <c r="A461" s="348">
        <v>20602</v>
      </c>
      <c r="B461" s="344" t="s">
        <v>492</v>
      </c>
      <c r="C461" s="311">
        <f t="shared" ref="C461:E461" si="108">SUM(C462:C469)</f>
        <v>0</v>
      </c>
      <c r="D461" s="311">
        <f t="shared" si="108"/>
        <v>0</v>
      </c>
      <c r="E461" s="311">
        <f t="shared" si="108"/>
        <v>0</v>
      </c>
    </row>
    <row r="462" spans="1:5" ht="21" customHeight="1">
      <c r="A462" s="348">
        <v>2060201</v>
      </c>
      <c r="B462" s="345" t="s">
        <v>493</v>
      </c>
      <c r="C462" s="280"/>
      <c r="D462" s="280">
        <v>0</v>
      </c>
      <c r="E462" s="346"/>
    </row>
    <row r="463" spans="1:5" ht="21" customHeight="1">
      <c r="A463" s="348">
        <v>2060203</v>
      </c>
      <c r="B463" s="345" t="s">
        <v>494</v>
      </c>
      <c r="C463" s="280"/>
      <c r="D463" s="280">
        <v>0</v>
      </c>
      <c r="E463" s="346"/>
    </row>
    <row r="464" spans="1:5" ht="21" customHeight="1">
      <c r="A464" s="348">
        <v>2060204</v>
      </c>
      <c r="B464" s="345" t="s">
        <v>495</v>
      </c>
      <c r="C464" s="280"/>
      <c r="D464" s="280">
        <v>0</v>
      </c>
      <c r="E464" s="349"/>
    </row>
    <row r="465" spans="1:5" ht="21" customHeight="1">
      <c r="A465" s="348">
        <v>2060205</v>
      </c>
      <c r="B465" s="345" t="s">
        <v>496</v>
      </c>
      <c r="C465" s="280"/>
      <c r="D465" s="280">
        <v>0</v>
      </c>
      <c r="E465" s="346"/>
    </row>
    <row r="466" spans="1:5" ht="21" customHeight="1">
      <c r="A466" s="348">
        <v>2060206</v>
      </c>
      <c r="B466" s="345" t="s">
        <v>497</v>
      </c>
      <c r="C466" s="280"/>
      <c r="D466" s="280">
        <v>0</v>
      </c>
      <c r="E466" s="346"/>
    </row>
    <row r="467" spans="1:5" ht="21" customHeight="1">
      <c r="A467" s="348">
        <v>2060207</v>
      </c>
      <c r="B467" s="345" t="s">
        <v>498</v>
      </c>
      <c r="C467" s="280"/>
      <c r="D467" s="280">
        <v>0</v>
      </c>
      <c r="E467" s="346"/>
    </row>
    <row r="468" spans="1:5" ht="21" customHeight="1">
      <c r="A468" s="348">
        <v>2060208</v>
      </c>
      <c r="B468" s="345" t="s">
        <v>499</v>
      </c>
      <c r="C468" s="280"/>
      <c r="D468" s="280">
        <v>0</v>
      </c>
      <c r="E468" s="346"/>
    </row>
    <row r="469" spans="1:5" ht="21" customHeight="1">
      <c r="A469" s="348">
        <v>2060299</v>
      </c>
      <c r="B469" s="345" t="s">
        <v>500</v>
      </c>
      <c r="C469" s="280"/>
      <c r="D469" s="280">
        <v>0</v>
      </c>
      <c r="E469" s="349"/>
    </row>
    <row r="470" spans="1:5" ht="21" customHeight="1">
      <c r="A470" s="348">
        <v>20603</v>
      </c>
      <c r="B470" s="344" t="s">
        <v>501</v>
      </c>
      <c r="C470" s="311">
        <f t="shared" ref="C470:E470" si="109">SUM(C471:C475)</f>
        <v>0</v>
      </c>
      <c r="D470" s="311">
        <f t="shared" si="109"/>
        <v>0</v>
      </c>
      <c r="E470" s="311">
        <f t="shared" si="109"/>
        <v>0</v>
      </c>
    </row>
    <row r="471" spans="1:5" ht="21" customHeight="1">
      <c r="A471" s="348">
        <v>2060301</v>
      </c>
      <c r="B471" s="345" t="s">
        <v>493</v>
      </c>
      <c r="C471" s="280"/>
      <c r="D471" s="280">
        <v>0</v>
      </c>
      <c r="E471" s="346"/>
    </row>
    <row r="472" spans="1:5" ht="21" customHeight="1">
      <c r="A472" s="348">
        <v>2060302</v>
      </c>
      <c r="B472" s="345" t="s">
        <v>502</v>
      </c>
      <c r="C472" s="280"/>
      <c r="D472" s="280">
        <v>0</v>
      </c>
      <c r="E472" s="346"/>
    </row>
    <row r="473" spans="1:5" s="34" customFormat="1" ht="21" customHeight="1">
      <c r="A473" s="353">
        <v>2060303</v>
      </c>
      <c r="B473" s="345" t="s">
        <v>503</v>
      </c>
      <c r="C473" s="280"/>
      <c r="D473" s="280">
        <v>0</v>
      </c>
      <c r="E473" s="346"/>
    </row>
    <row r="474" spans="1:5" ht="21" customHeight="1">
      <c r="A474" s="348">
        <v>2060304</v>
      </c>
      <c r="B474" s="345" t="s">
        <v>504</v>
      </c>
      <c r="C474" s="280"/>
      <c r="D474" s="280">
        <v>0</v>
      </c>
      <c r="E474" s="346"/>
    </row>
    <row r="475" spans="1:5" ht="21" customHeight="1">
      <c r="A475" s="348">
        <v>2060399</v>
      </c>
      <c r="B475" s="345" t="s">
        <v>505</v>
      </c>
      <c r="C475" s="280">
        <f t="shared" ref="C475" si="110">D475+E475</f>
        <v>0</v>
      </c>
      <c r="D475" s="280">
        <v>0</v>
      </c>
      <c r="E475" s="346"/>
    </row>
    <row r="476" spans="1:5" ht="21" customHeight="1">
      <c r="A476" s="348">
        <v>20604</v>
      </c>
      <c r="B476" s="344" t="s">
        <v>506</v>
      </c>
      <c r="C476" s="311">
        <f t="shared" ref="C476:E476" si="111">SUM(C477:C480)</f>
        <v>550</v>
      </c>
      <c r="D476" s="311">
        <f t="shared" si="111"/>
        <v>550</v>
      </c>
      <c r="E476" s="311">
        <f t="shared" si="111"/>
        <v>0</v>
      </c>
    </row>
    <row r="477" spans="1:5" ht="21" customHeight="1">
      <c r="A477" s="348">
        <v>2060401</v>
      </c>
      <c r="B477" s="345" t="s">
        <v>493</v>
      </c>
      <c r="C477" s="280"/>
      <c r="D477" s="280">
        <v>0</v>
      </c>
      <c r="E477" s="346"/>
    </row>
    <row r="478" spans="1:5" ht="21" customHeight="1">
      <c r="A478" s="348">
        <v>2060404</v>
      </c>
      <c r="B478" s="345" t="s">
        <v>507</v>
      </c>
      <c r="C478" s="280">
        <f t="shared" ref="C478:C480" si="112">D478+E478</f>
        <v>400</v>
      </c>
      <c r="D478" s="280">
        <v>400</v>
      </c>
      <c r="E478" s="346"/>
    </row>
    <row r="479" spans="1:5" ht="21" customHeight="1">
      <c r="A479" s="348">
        <v>2060405</v>
      </c>
      <c r="B479" s="345" t="s">
        <v>508</v>
      </c>
      <c r="C479" s="280"/>
      <c r="D479" s="280">
        <v>0</v>
      </c>
      <c r="E479" s="346"/>
    </row>
    <row r="480" spans="1:5" ht="21" customHeight="1">
      <c r="A480" s="348">
        <v>2060499</v>
      </c>
      <c r="B480" s="345" t="s">
        <v>509</v>
      </c>
      <c r="C480" s="280">
        <f t="shared" si="112"/>
        <v>150</v>
      </c>
      <c r="D480" s="280">
        <v>150</v>
      </c>
      <c r="E480" s="346"/>
    </row>
    <row r="481" spans="1:5" s="327" customFormat="1" ht="21" customHeight="1">
      <c r="A481" s="348">
        <v>20605</v>
      </c>
      <c r="B481" s="344" t="s">
        <v>510</v>
      </c>
      <c r="C481" s="311">
        <f t="shared" ref="C481:E481" si="113">SUM(C482:C485)</f>
        <v>0</v>
      </c>
      <c r="D481" s="311">
        <f t="shared" si="113"/>
        <v>0</v>
      </c>
      <c r="E481" s="311">
        <f t="shared" si="113"/>
        <v>0</v>
      </c>
    </row>
    <row r="482" spans="1:5" ht="21" customHeight="1">
      <c r="A482" s="348">
        <v>2060501</v>
      </c>
      <c r="B482" s="345" t="s">
        <v>493</v>
      </c>
      <c r="C482" s="280"/>
      <c r="D482" s="280">
        <v>0</v>
      </c>
      <c r="E482" s="346"/>
    </row>
    <row r="483" spans="1:5" ht="21" customHeight="1">
      <c r="A483" s="348">
        <v>2060502</v>
      </c>
      <c r="B483" s="345" t="s">
        <v>511</v>
      </c>
      <c r="C483" s="280"/>
      <c r="D483" s="280">
        <v>0</v>
      </c>
      <c r="E483" s="346"/>
    </row>
    <row r="484" spans="1:5" ht="21" customHeight="1">
      <c r="A484" s="348">
        <v>2060503</v>
      </c>
      <c r="B484" s="345" t="s">
        <v>512</v>
      </c>
      <c r="C484" s="280"/>
      <c r="D484" s="280">
        <v>0</v>
      </c>
      <c r="E484" s="346"/>
    </row>
    <row r="485" spans="1:5" ht="21" customHeight="1">
      <c r="A485" s="348">
        <v>2060599</v>
      </c>
      <c r="B485" s="345" t="s">
        <v>513</v>
      </c>
      <c r="C485" s="280">
        <f t="shared" ref="C485" si="114">D485+E485</f>
        <v>0</v>
      </c>
      <c r="D485" s="280"/>
      <c r="E485" s="346"/>
    </row>
    <row r="486" spans="1:5" ht="21" customHeight="1">
      <c r="A486" s="348">
        <v>20606</v>
      </c>
      <c r="B486" s="344" t="s">
        <v>514</v>
      </c>
      <c r="C486" s="311">
        <f t="shared" ref="C486:E486" si="115">SUM(C487:C490)</f>
        <v>0</v>
      </c>
      <c r="D486" s="311">
        <f t="shared" si="115"/>
        <v>0</v>
      </c>
      <c r="E486" s="311">
        <f t="shared" si="115"/>
        <v>0</v>
      </c>
    </row>
    <row r="487" spans="1:5" ht="21" customHeight="1">
      <c r="A487" s="348">
        <v>2060601</v>
      </c>
      <c r="B487" s="345" t="s">
        <v>515</v>
      </c>
      <c r="C487" s="280"/>
      <c r="D487" s="280">
        <v>0</v>
      </c>
      <c r="E487" s="346"/>
    </row>
    <row r="488" spans="1:5" ht="21" customHeight="1">
      <c r="A488" s="348">
        <v>2060602</v>
      </c>
      <c r="B488" s="345" t="s">
        <v>516</v>
      </c>
      <c r="C488" s="280"/>
      <c r="D488" s="280">
        <v>0</v>
      </c>
      <c r="E488" s="346"/>
    </row>
    <row r="489" spans="1:5" ht="21" customHeight="1">
      <c r="A489" s="348">
        <v>2060603</v>
      </c>
      <c r="B489" s="345" t="s">
        <v>517</v>
      </c>
      <c r="C489" s="280"/>
      <c r="D489" s="280">
        <v>0</v>
      </c>
      <c r="E489" s="346"/>
    </row>
    <row r="490" spans="1:5" ht="21" customHeight="1">
      <c r="A490" s="348">
        <v>2060699</v>
      </c>
      <c r="B490" s="345" t="s">
        <v>518</v>
      </c>
      <c r="C490" s="280">
        <f t="shared" ref="C490" si="116">D490+E490</f>
        <v>0</v>
      </c>
      <c r="D490" s="280">
        <v>0</v>
      </c>
      <c r="E490" s="346"/>
    </row>
    <row r="491" spans="1:5" ht="21" customHeight="1">
      <c r="A491" s="348">
        <v>20607</v>
      </c>
      <c r="B491" s="344" t="s">
        <v>519</v>
      </c>
      <c r="C491" s="311">
        <f t="shared" ref="C491:E491" si="117">SUM(C492:C497)</f>
        <v>131</v>
      </c>
      <c r="D491" s="311">
        <f t="shared" si="117"/>
        <v>131</v>
      </c>
      <c r="E491" s="311">
        <f t="shared" si="117"/>
        <v>0</v>
      </c>
    </row>
    <row r="492" spans="1:5" s="34" customFormat="1" ht="21" customHeight="1">
      <c r="A492" s="348">
        <v>2060701</v>
      </c>
      <c r="B492" s="345" t="s">
        <v>493</v>
      </c>
      <c r="C492" s="280">
        <f t="shared" ref="C492:C497" si="118">D492+E492</f>
        <v>84</v>
      </c>
      <c r="D492" s="280">
        <v>84</v>
      </c>
      <c r="E492" s="346"/>
    </row>
    <row r="493" spans="1:5" ht="21" customHeight="1">
      <c r="A493" s="348">
        <v>2060702</v>
      </c>
      <c r="B493" s="345" t="s">
        <v>520</v>
      </c>
      <c r="C493" s="280">
        <f t="shared" si="118"/>
        <v>20</v>
      </c>
      <c r="D493" s="280">
        <v>20</v>
      </c>
      <c r="E493" s="346"/>
    </row>
    <row r="494" spans="1:5" ht="21" customHeight="1">
      <c r="A494" s="348">
        <v>2060703</v>
      </c>
      <c r="B494" s="345" t="s">
        <v>521</v>
      </c>
      <c r="C494" s="280"/>
      <c r="D494" s="280">
        <v>0</v>
      </c>
      <c r="E494" s="349"/>
    </row>
    <row r="495" spans="1:5" ht="21" customHeight="1">
      <c r="A495" s="348">
        <v>2060704</v>
      </c>
      <c r="B495" s="345" t="s">
        <v>522</v>
      </c>
      <c r="C495" s="280"/>
      <c r="D495" s="280">
        <v>0</v>
      </c>
      <c r="E495" s="346"/>
    </row>
    <row r="496" spans="1:5" ht="21" customHeight="1">
      <c r="A496" s="348">
        <v>2060705</v>
      </c>
      <c r="B496" s="345" t="s">
        <v>523</v>
      </c>
      <c r="C496" s="280"/>
      <c r="D496" s="280">
        <v>0</v>
      </c>
      <c r="E496" s="346"/>
    </row>
    <row r="497" spans="1:5" ht="21" customHeight="1">
      <c r="A497" s="348">
        <v>2060799</v>
      </c>
      <c r="B497" s="345" t="s">
        <v>524</v>
      </c>
      <c r="C497" s="280">
        <f t="shared" si="118"/>
        <v>27</v>
      </c>
      <c r="D497" s="280">
        <v>27</v>
      </c>
      <c r="E497" s="346"/>
    </row>
    <row r="498" spans="1:5" ht="21" customHeight="1">
      <c r="A498" s="348">
        <v>20608</v>
      </c>
      <c r="B498" s="344" t="s">
        <v>525</v>
      </c>
      <c r="C498" s="311">
        <f t="shared" ref="C498:E498" si="119">SUM(C499:C501)</f>
        <v>0</v>
      </c>
      <c r="D498" s="311">
        <f t="shared" si="119"/>
        <v>0</v>
      </c>
      <c r="E498" s="311">
        <f t="shared" si="119"/>
        <v>0</v>
      </c>
    </row>
    <row r="499" spans="1:5" ht="21" customHeight="1">
      <c r="A499" s="348">
        <v>2060801</v>
      </c>
      <c r="B499" s="345" t="s">
        <v>526</v>
      </c>
      <c r="C499" s="280"/>
      <c r="D499" s="280">
        <v>0</v>
      </c>
      <c r="E499" s="346"/>
    </row>
    <row r="500" spans="1:5" ht="21" customHeight="1">
      <c r="A500" s="348">
        <v>2060802</v>
      </c>
      <c r="B500" s="345" t="s">
        <v>527</v>
      </c>
      <c r="C500" s="280"/>
      <c r="D500" s="280">
        <v>0</v>
      </c>
      <c r="E500" s="346"/>
    </row>
    <row r="501" spans="1:5" s="34" customFormat="1" ht="21" customHeight="1">
      <c r="A501" s="348">
        <v>2060899</v>
      </c>
      <c r="B501" s="345" t="s">
        <v>528</v>
      </c>
      <c r="C501" s="280"/>
      <c r="D501" s="280">
        <v>0</v>
      </c>
      <c r="E501" s="346"/>
    </row>
    <row r="502" spans="1:5" ht="21" customHeight="1">
      <c r="A502" s="348">
        <v>20609</v>
      </c>
      <c r="B502" s="344" t="s">
        <v>529</v>
      </c>
      <c r="C502" s="311">
        <f t="shared" ref="C502:E502" si="120">SUM(C503:C505)</f>
        <v>0</v>
      </c>
      <c r="D502" s="311">
        <f t="shared" si="120"/>
        <v>0</v>
      </c>
      <c r="E502" s="311">
        <f t="shared" si="120"/>
        <v>0</v>
      </c>
    </row>
    <row r="503" spans="1:5" ht="21" customHeight="1">
      <c r="A503" s="348">
        <v>2060901</v>
      </c>
      <c r="B503" s="345" t="s">
        <v>530</v>
      </c>
      <c r="C503" s="280"/>
      <c r="D503" s="280">
        <v>0</v>
      </c>
      <c r="E503" s="346"/>
    </row>
    <row r="504" spans="1:5" ht="21" customHeight="1">
      <c r="A504" s="348">
        <v>2060902</v>
      </c>
      <c r="B504" s="345" t="s">
        <v>531</v>
      </c>
      <c r="C504" s="280">
        <f>D504+E504</f>
        <v>0</v>
      </c>
      <c r="D504" s="280"/>
      <c r="E504" s="346"/>
    </row>
    <row r="505" spans="1:5" ht="21" customHeight="1">
      <c r="A505" s="348">
        <v>2060999</v>
      </c>
      <c r="B505" s="345" t="s">
        <v>532</v>
      </c>
      <c r="C505" s="280"/>
      <c r="D505" s="280">
        <v>0</v>
      </c>
      <c r="E505" s="349"/>
    </row>
    <row r="506" spans="1:5" ht="21" customHeight="1">
      <c r="A506" s="348">
        <v>20699</v>
      </c>
      <c r="B506" s="344" t="s">
        <v>533</v>
      </c>
      <c r="C506" s="311">
        <f t="shared" ref="C506:E506" si="121">SUM(C507:C510)</f>
        <v>7</v>
      </c>
      <c r="D506" s="311">
        <f t="shared" si="121"/>
        <v>7</v>
      </c>
      <c r="E506" s="311">
        <f t="shared" si="121"/>
        <v>0</v>
      </c>
    </row>
    <row r="507" spans="1:5" ht="21" customHeight="1">
      <c r="A507" s="348">
        <v>2069901</v>
      </c>
      <c r="B507" s="345" t="s">
        <v>534</v>
      </c>
      <c r="C507" s="280"/>
      <c r="D507" s="280">
        <v>0</v>
      </c>
      <c r="E507" s="346"/>
    </row>
    <row r="508" spans="1:5" ht="21" customHeight="1">
      <c r="A508" s="348">
        <v>2069902</v>
      </c>
      <c r="B508" s="345" t="s">
        <v>535</v>
      </c>
      <c r="C508" s="280"/>
      <c r="D508" s="280">
        <v>0</v>
      </c>
      <c r="E508" s="346"/>
    </row>
    <row r="509" spans="1:5" s="34" customFormat="1" ht="21" customHeight="1">
      <c r="A509" s="348">
        <v>2069903</v>
      </c>
      <c r="B509" s="345" t="s">
        <v>536</v>
      </c>
      <c r="C509" s="280"/>
      <c r="D509" s="280">
        <v>0</v>
      </c>
      <c r="E509" s="346"/>
    </row>
    <row r="510" spans="1:5" ht="21" customHeight="1">
      <c r="A510" s="348">
        <v>2069999</v>
      </c>
      <c r="B510" s="345" t="s">
        <v>537</v>
      </c>
      <c r="C510" s="280">
        <f t="shared" ref="C510" si="122">D510+E510</f>
        <v>7</v>
      </c>
      <c r="D510" s="280">
        <v>7</v>
      </c>
      <c r="E510" s="346"/>
    </row>
    <row r="511" spans="1:5" ht="21" customHeight="1">
      <c r="A511" s="348">
        <v>207</v>
      </c>
      <c r="B511" s="344" t="s">
        <v>134</v>
      </c>
      <c r="C511" s="311">
        <f t="shared" ref="C511:E511" si="123">C512+C528+C536+C547+C556+C564</f>
        <v>3922</v>
      </c>
      <c r="D511" s="311">
        <f t="shared" si="123"/>
        <v>3922</v>
      </c>
      <c r="E511" s="311">
        <f t="shared" si="123"/>
        <v>0</v>
      </c>
    </row>
    <row r="512" spans="1:5" ht="21" customHeight="1">
      <c r="A512" s="348">
        <v>20701</v>
      </c>
      <c r="B512" s="344" t="s">
        <v>538</v>
      </c>
      <c r="C512" s="311">
        <f t="shared" ref="C512:E512" si="124">SUM(C513:C527)</f>
        <v>2335</v>
      </c>
      <c r="D512" s="311">
        <f t="shared" si="124"/>
        <v>2335</v>
      </c>
      <c r="E512" s="311">
        <f t="shared" si="124"/>
        <v>0</v>
      </c>
    </row>
    <row r="513" spans="1:5" s="34" customFormat="1" ht="21" customHeight="1">
      <c r="A513" s="348">
        <v>2070101</v>
      </c>
      <c r="B513" s="345" t="s">
        <v>211</v>
      </c>
      <c r="C513" s="280">
        <f t="shared" ref="C513:C527" si="125">D513+E513</f>
        <v>490</v>
      </c>
      <c r="D513" s="280">
        <v>490</v>
      </c>
      <c r="E513" s="346"/>
    </row>
    <row r="514" spans="1:5" s="34" customFormat="1" ht="21" customHeight="1">
      <c r="A514" s="348">
        <v>2070102</v>
      </c>
      <c r="B514" s="345" t="s">
        <v>212</v>
      </c>
      <c r="C514" s="280"/>
      <c r="D514" s="280">
        <v>0</v>
      </c>
      <c r="E514" s="349"/>
    </row>
    <row r="515" spans="1:5" ht="21" customHeight="1">
      <c r="A515" s="348">
        <v>2070103</v>
      </c>
      <c r="B515" s="345" t="s">
        <v>213</v>
      </c>
      <c r="C515" s="280"/>
      <c r="D515" s="280">
        <v>0</v>
      </c>
      <c r="E515" s="346"/>
    </row>
    <row r="516" spans="1:5" ht="21" customHeight="1">
      <c r="A516" s="348">
        <v>2070104</v>
      </c>
      <c r="B516" s="345" t="s">
        <v>539</v>
      </c>
      <c r="C516" s="280">
        <f t="shared" si="125"/>
        <v>193</v>
      </c>
      <c r="D516" s="280">
        <v>193</v>
      </c>
      <c r="E516" s="346"/>
    </row>
    <row r="517" spans="1:5" ht="21" customHeight="1">
      <c r="A517" s="348">
        <v>2070105</v>
      </c>
      <c r="B517" s="345" t="s">
        <v>540</v>
      </c>
      <c r="C517" s="280"/>
      <c r="D517" s="280">
        <v>0</v>
      </c>
      <c r="E517" s="346"/>
    </row>
    <row r="518" spans="1:5" ht="21" customHeight="1">
      <c r="A518" s="348">
        <v>2070106</v>
      </c>
      <c r="B518" s="345" t="s">
        <v>541</v>
      </c>
      <c r="C518" s="280"/>
      <c r="D518" s="280">
        <v>0</v>
      </c>
      <c r="E518" s="346"/>
    </row>
    <row r="519" spans="1:5" ht="21" customHeight="1">
      <c r="A519" s="348">
        <v>2070107</v>
      </c>
      <c r="B519" s="345" t="s">
        <v>542</v>
      </c>
      <c r="C519" s="280">
        <f t="shared" si="125"/>
        <v>102</v>
      </c>
      <c r="D519" s="280">
        <v>102</v>
      </c>
      <c r="E519" s="346"/>
    </row>
    <row r="520" spans="1:5" ht="21" customHeight="1">
      <c r="A520" s="348">
        <v>2070108</v>
      </c>
      <c r="B520" s="345" t="s">
        <v>543</v>
      </c>
      <c r="C520" s="280">
        <f t="shared" si="125"/>
        <v>28</v>
      </c>
      <c r="D520" s="280">
        <v>28</v>
      </c>
      <c r="E520" s="346"/>
    </row>
    <row r="521" spans="1:5" ht="21" customHeight="1">
      <c r="A521" s="348">
        <v>2070109</v>
      </c>
      <c r="B521" s="345" t="s">
        <v>544</v>
      </c>
      <c r="C521" s="280">
        <f t="shared" si="125"/>
        <v>254</v>
      </c>
      <c r="D521" s="280">
        <v>254</v>
      </c>
      <c r="E521" s="346"/>
    </row>
    <row r="522" spans="1:5" ht="21" customHeight="1">
      <c r="A522" s="348">
        <v>2070110</v>
      </c>
      <c r="B522" s="345" t="s">
        <v>545</v>
      </c>
      <c r="C522" s="280">
        <f t="shared" si="125"/>
        <v>0</v>
      </c>
      <c r="D522" s="280">
        <v>0</v>
      </c>
      <c r="E522" s="349"/>
    </row>
    <row r="523" spans="1:5" ht="21" customHeight="1">
      <c r="A523" s="348">
        <v>2070111</v>
      </c>
      <c r="B523" s="345" t="s">
        <v>546</v>
      </c>
      <c r="C523" s="280">
        <f t="shared" si="125"/>
        <v>0</v>
      </c>
      <c r="D523" s="280">
        <v>0</v>
      </c>
      <c r="E523" s="346"/>
    </row>
    <row r="524" spans="1:5" ht="21" customHeight="1">
      <c r="A524" s="348">
        <v>2070112</v>
      </c>
      <c r="B524" s="345" t="s">
        <v>547</v>
      </c>
      <c r="C524" s="280">
        <f t="shared" si="125"/>
        <v>152</v>
      </c>
      <c r="D524" s="280">
        <v>152</v>
      </c>
      <c r="E524" s="346"/>
    </row>
    <row r="525" spans="1:5" ht="21" customHeight="1">
      <c r="A525" s="348">
        <v>2070113</v>
      </c>
      <c r="B525" s="345" t="s">
        <v>548</v>
      </c>
      <c r="C525" s="280">
        <f t="shared" si="125"/>
        <v>24</v>
      </c>
      <c r="D525" s="280">
        <v>24</v>
      </c>
      <c r="E525" s="346"/>
    </row>
    <row r="526" spans="1:5" ht="21" customHeight="1">
      <c r="A526" s="348">
        <v>2070114</v>
      </c>
      <c r="B526" s="345" t="s">
        <v>549</v>
      </c>
      <c r="C526" s="280">
        <f t="shared" si="125"/>
        <v>331</v>
      </c>
      <c r="D526" s="280">
        <v>331</v>
      </c>
      <c r="E526" s="349"/>
    </row>
    <row r="527" spans="1:5" ht="21" customHeight="1">
      <c r="A527" s="348">
        <v>2070199</v>
      </c>
      <c r="B527" s="345" t="s">
        <v>550</v>
      </c>
      <c r="C527" s="280">
        <f t="shared" si="125"/>
        <v>761</v>
      </c>
      <c r="D527" s="280">
        <v>761</v>
      </c>
      <c r="E527" s="349"/>
    </row>
    <row r="528" spans="1:5" ht="21" customHeight="1">
      <c r="A528" s="348">
        <v>20702</v>
      </c>
      <c r="B528" s="344" t="s">
        <v>551</v>
      </c>
      <c r="C528" s="311">
        <f t="shared" ref="C528:E528" si="126">SUM(C529:C535)</f>
        <v>407</v>
      </c>
      <c r="D528" s="311">
        <f t="shared" si="126"/>
        <v>407</v>
      </c>
      <c r="E528" s="311">
        <f t="shared" si="126"/>
        <v>0</v>
      </c>
    </row>
    <row r="529" spans="1:5" ht="21" customHeight="1">
      <c r="A529" s="348">
        <v>2070201</v>
      </c>
      <c r="B529" s="345" t="s">
        <v>211</v>
      </c>
      <c r="C529" s="280"/>
      <c r="D529" s="280">
        <v>0</v>
      </c>
      <c r="E529" s="346"/>
    </row>
    <row r="530" spans="1:5" ht="21" customHeight="1">
      <c r="A530" s="348">
        <v>2070202</v>
      </c>
      <c r="B530" s="345" t="s">
        <v>212</v>
      </c>
      <c r="C530" s="280"/>
      <c r="D530" s="280">
        <v>0</v>
      </c>
      <c r="E530" s="346"/>
    </row>
    <row r="531" spans="1:5" ht="21" customHeight="1">
      <c r="A531" s="348">
        <v>2070203</v>
      </c>
      <c r="B531" s="345" t="s">
        <v>213</v>
      </c>
      <c r="C531" s="280"/>
      <c r="D531" s="280">
        <v>0</v>
      </c>
      <c r="E531" s="346"/>
    </row>
    <row r="532" spans="1:5" ht="21" customHeight="1">
      <c r="A532" s="348">
        <v>2070204</v>
      </c>
      <c r="B532" s="345" t="s">
        <v>552</v>
      </c>
      <c r="C532" s="280">
        <f t="shared" ref="C532:C533" si="127">D532+E532</f>
        <v>75</v>
      </c>
      <c r="D532" s="280">
        <v>75</v>
      </c>
      <c r="E532" s="346"/>
    </row>
    <row r="533" spans="1:5" s="34" customFormat="1" ht="21" customHeight="1">
      <c r="A533" s="348">
        <v>2070205</v>
      </c>
      <c r="B533" s="345" t="s">
        <v>553</v>
      </c>
      <c r="C533" s="280">
        <f t="shared" si="127"/>
        <v>332</v>
      </c>
      <c r="D533" s="280">
        <v>332</v>
      </c>
      <c r="E533" s="346"/>
    </row>
    <row r="534" spans="1:5" ht="21" customHeight="1">
      <c r="A534" s="348">
        <v>2070206</v>
      </c>
      <c r="B534" s="345" t="s">
        <v>554</v>
      </c>
      <c r="C534" s="280"/>
      <c r="D534" s="280">
        <v>0</v>
      </c>
      <c r="E534" s="346"/>
    </row>
    <row r="535" spans="1:5" ht="21" customHeight="1">
      <c r="A535" s="348">
        <v>2070299</v>
      </c>
      <c r="B535" s="345" t="s">
        <v>555</v>
      </c>
      <c r="C535" s="280"/>
      <c r="D535" s="280">
        <v>0</v>
      </c>
      <c r="E535" s="346"/>
    </row>
    <row r="536" spans="1:5" ht="21" customHeight="1">
      <c r="A536" s="348">
        <v>20703</v>
      </c>
      <c r="B536" s="344" t="s">
        <v>556</v>
      </c>
      <c r="C536" s="311">
        <f t="shared" ref="C536:E536" si="128">SUM(C537:C546)</f>
        <v>30</v>
      </c>
      <c r="D536" s="311">
        <f t="shared" si="128"/>
        <v>30</v>
      </c>
      <c r="E536" s="311">
        <f t="shared" si="128"/>
        <v>0</v>
      </c>
    </row>
    <row r="537" spans="1:5" ht="21" customHeight="1">
      <c r="A537" s="348">
        <v>2070301</v>
      </c>
      <c r="B537" s="345" t="s">
        <v>211</v>
      </c>
      <c r="C537" s="280"/>
      <c r="D537" s="280">
        <v>0</v>
      </c>
      <c r="E537" s="346"/>
    </row>
    <row r="538" spans="1:5" ht="21" customHeight="1">
      <c r="A538" s="348">
        <v>2070302</v>
      </c>
      <c r="B538" s="345" t="s">
        <v>212</v>
      </c>
      <c r="C538" s="280"/>
      <c r="D538" s="280">
        <v>0</v>
      </c>
      <c r="E538" s="346"/>
    </row>
    <row r="539" spans="1:5" ht="21" customHeight="1">
      <c r="A539" s="348">
        <v>2070303</v>
      </c>
      <c r="B539" s="345" t="s">
        <v>213</v>
      </c>
      <c r="C539" s="280">
        <f t="shared" ref="C539:C542" si="129">D539+E539</f>
        <v>0</v>
      </c>
      <c r="D539" s="280">
        <v>0</v>
      </c>
      <c r="E539" s="346"/>
    </row>
    <row r="540" spans="1:5" ht="21" customHeight="1">
      <c r="A540" s="348">
        <v>2070304</v>
      </c>
      <c r="B540" s="345" t="s">
        <v>557</v>
      </c>
      <c r="C540" s="280">
        <f t="shared" si="129"/>
        <v>0</v>
      </c>
      <c r="D540" s="280">
        <v>0</v>
      </c>
      <c r="E540" s="346"/>
    </row>
    <row r="541" spans="1:5" s="34" customFormat="1" ht="21" customHeight="1">
      <c r="A541" s="348">
        <v>2070305</v>
      </c>
      <c r="B541" s="345" t="s">
        <v>558</v>
      </c>
      <c r="C541" s="280">
        <f t="shared" si="129"/>
        <v>0</v>
      </c>
      <c r="D541" s="280">
        <v>0</v>
      </c>
      <c r="E541" s="346"/>
    </row>
    <row r="542" spans="1:5" ht="21" customHeight="1">
      <c r="A542" s="348">
        <v>2070306</v>
      </c>
      <c r="B542" s="345" t="s">
        <v>559</v>
      </c>
      <c r="C542" s="280">
        <f t="shared" si="129"/>
        <v>0</v>
      </c>
      <c r="D542" s="280">
        <v>0</v>
      </c>
      <c r="E542" s="346"/>
    </row>
    <row r="543" spans="1:5" s="34" customFormat="1" ht="21" customHeight="1">
      <c r="A543" s="348">
        <v>2070307</v>
      </c>
      <c r="B543" s="345" t="s">
        <v>560</v>
      </c>
      <c r="C543" s="280">
        <f t="shared" ref="C543:C545" si="130">D543+E543</f>
        <v>0</v>
      </c>
      <c r="D543" s="280">
        <v>0</v>
      </c>
      <c r="E543" s="346"/>
    </row>
    <row r="544" spans="1:5" ht="21" customHeight="1">
      <c r="A544" s="348">
        <v>2070308</v>
      </c>
      <c r="B544" s="345" t="s">
        <v>561</v>
      </c>
      <c r="C544" s="280">
        <f t="shared" si="130"/>
        <v>30</v>
      </c>
      <c r="D544" s="280">
        <v>30</v>
      </c>
      <c r="E544" s="346"/>
    </row>
    <row r="545" spans="1:5" ht="21" customHeight="1">
      <c r="A545" s="348">
        <v>2070309</v>
      </c>
      <c r="B545" s="345" t="s">
        <v>562</v>
      </c>
      <c r="C545" s="280">
        <f t="shared" si="130"/>
        <v>0</v>
      </c>
      <c r="D545" s="280">
        <v>0</v>
      </c>
      <c r="E545" s="346"/>
    </row>
    <row r="546" spans="1:5" ht="21" customHeight="1">
      <c r="A546" s="348">
        <v>2070399</v>
      </c>
      <c r="B546" s="345" t="s">
        <v>563</v>
      </c>
      <c r="C546" s="280"/>
      <c r="D546" s="280">
        <v>0</v>
      </c>
      <c r="E546" s="349"/>
    </row>
    <row r="547" spans="1:5" ht="21" customHeight="1">
      <c r="A547" s="348">
        <v>20706</v>
      </c>
      <c r="B547" s="344" t="s">
        <v>564</v>
      </c>
      <c r="C547" s="311">
        <f t="shared" ref="C547:E547" si="131">SUM(C548:C555)</f>
        <v>0</v>
      </c>
      <c r="D547" s="311">
        <f t="shared" si="131"/>
        <v>0</v>
      </c>
      <c r="E547" s="311">
        <f t="shared" si="131"/>
        <v>0</v>
      </c>
    </row>
    <row r="548" spans="1:5" ht="21" customHeight="1">
      <c r="A548" s="348">
        <v>2070601</v>
      </c>
      <c r="B548" s="345" t="s">
        <v>211</v>
      </c>
      <c r="C548" s="280"/>
      <c r="D548" s="280">
        <v>0</v>
      </c>
      <c r="E548" s="346"/>
    </row>
    <row r="549" spans="1:5" ht="21" customHeight="1">
      <c r="A549" s="348">
        <v>2070602</v>
      </c>
      <c r="B549" s="345" t="s">
        <v>212</v>
      </c>
      <c r="C549" s="280"/>
      <c r="D549" s="280">
        <v>0</v>
      </c>
      <c r="E549" s="346"/>
    </row>
    <row r="550" spans="1:5" ht="21" customHeight="1">
      <c r="A550" s="348">
        <v>2070603</v>
      </c>
      <c r="B550" s="345" t="s">
        <v>213</v>
      </c>
      <c r="C550" s="280"/>
      <c r="D550" s="280">
        <v>0</v>
      </c>
      <c r="E550" s="346"/>
    </row>
    <row r="551" spans="1:5" ht="21" customHeight="1">
      <c r="A551" s="348">
        <v>2070604</v>
      </c>
      <c r="B551" s="345" t="s">
        <v>565</v>
      </c>
      <c r="C551" s="280"/>
      <c r="D551" s="280">
        <v>0</v>
      </c>
      <c r="E551" s="346"/>
    </row>
    <row r="552" spans="1:5" s="34" customFormat="1" ht="21" customHeight="1">
      <c r="A552" s="348">
        <v>2070605</v>
      </c>
      <c r="B552" s="345" t="s">
        <v>566</v>
      </c>
      <c r="C552" s="280"/>
      <c r="D552" s="280">
        <v>0</v>
      </c>
      <c r="E552" s="346"/>
    </row>
    <row r="553" spans="1:5" ht="21" customHeight="1">
      <c r="A553" s="348">
        <v>2070606</v>
      </c>
      <c r="B553" s="345" t="s">
        <v>567</v>
      </c>
      <c r="C553" s="280"/>
      <c r="D553" s="280">
        <v>0</v>
      </c>
      <c r="E553" s="346"/>
    </row>
    <row r="554" spans="1:5" ht="21" customHeight="1">
      <c r="A554" s="348">
        <v>2070607</v>
      </c>
      <c r="B554" s="345" t="s">
        <v>568</v>
      </c>
      <c r="C554" s="280"/>
      <c r="D554" s="280">
        <v>0</v>
      </c>
      <c r="E554" s="349"/>
    </row>
    <row r="555" spans="1:5" ht="21" customHeight="1">
      <c r="A555" s="348">
        <v>2070699</v>
      </c>
      <c r="B555" s="345" t="s">
        <v>569</v>
      </c>
      <c r="C555" s="280"/>
      <c r="D555" s="280">
        <v>0</v>
      </c>
      <c r="E555" s="346"/>
    </row>
    <row r="556" spans="1:5" s="34" customFormat="1" ht="21" customHeight="1">
      <c r="A556" s="348">
        <v>20708</v>
      </c>
      <c r="B556" s="344" t="s">
        <v>570</v>
      </c>
      <c r="C556" s="311">
        <f t="shared" ref="C556:E556" si="132">SUM(C557:C563)</f>
        <v>1150</v>
      </c>
      <c r="D556" s="311">
        <f t="shared" si="132"/>
        <v>1150</v>
      </c>
      <c r="E556" s="311">
        <f t="shared" si="132"/>
        <v>0</v>
      </c>
    </row>
    <row r="557" spans="1:5" ht="21" customHeight="1">
      <c r="A557" s="348">
        <v>2070801</v>
      </c>
      <c r="B557" s="345" t="s">
        <v>211</v>
      </c>
      <c r="C557" s="280"/>
      <c r="D557" s="280">
        <v>0</v>
      </c>
      <c r="E557" s="346"/>
    </row>
    <row r="558" spans="1:5" ht="21" customHeight="1">
      <c r="A558" s="348">
        <v>2070802</v>
      </c>
      <c r="B558" s="345" t="s">
        <v>212</v>
      </c>
      <c r="C558" s="280"/>
      <c r="D558" s="280">
        <v>0</v>
      </c>
      <c r="E558" s="346"/>
    </row>
    <row r="559" spans="1:5" ht="21" customHeight="1">
      <c r="A559" s="348">
        <v>2070803</v>
      </c>
      <c r="B559" s="345" t="s">
        <v>213</v>
      </c>
      <c r="C559" s="280"/>
      <c r="D559" s="280">
        <v>0</v>
      </c>
      <c r="E559" s="346"/>
    </row>
    <row r="560" spans="1:5" ht="21" customHeight="1">
      <c r="A560" s="348">
        <v>2070806</v>
      </c>
      <c r="B560" s="345" t="s">
        <v>571</v>
      </c>
      <c r="C560" s="280"/>
      <c r="D560" s="280">
        <v>0</v>
      </c>
      <c r="E560" s="346"/>
    </row>
    <row r="561" spans="1:5" ht="21" customHeight="1">
      <c r="A561" s="348">
        <v>2070807</v>
      </c>
      <c r="B561" s="345" t="s">
        <v>572</v>
      </c>
      <c r="C561" s="280"/>
      <c r="D561" s="280">
        <v>0</v>
      </c>
      <c r="E561" s="346"/>
    </row>
    <row r="562" spans="1:5" ht="21" customHeight="1">
      <c r="A562" s="348">
        <v>2070808</v>
      </c>
      <c r="B562" s="345" t="s">
        <v>573</v>
      </c>
      <c r="C562" s="280">
        <f t="shared" ref="C562:C563" si="133">D562+E562</f>
        <v>606</v>
      </c>
      <c r="D562" s="280">
        <v>606</v>
      </c>
      <c r="E562" s="346"/>
    </row>
    <row r="563" spans="1:5" ht="21" customHeight="1">
      <c r="A563" s="348">
        <v>2070899</v>
      </c>
      <c r="B563" s="345" t="s">
        <v>574</v>
      </c>
      <c r="C563" s="280">
        <f t="shared" si="133"/>
        <v>544</v>
      </c>
      <c r="D563" s="280">
        <v>544</v>
      </c>
      <c r="E563" s="346"/>
    </row>
    <row r="564" spans="1:5" ht="21" customHeight="1">
      <c r="A564" s="348">
        <v>20799</v>
      </c>
      <c r="B564" s="344" t="s">
        <v>575</v>
      </c>
      <c r="C564" s="311">
        <f>SUM(C565:C566)</f>
        <v>0</v>
      </c>
      <c r="D564" s="311">
        <f>SUM(D565:D566)</f>
        <v>0</v>
      </c>
      <c r="E564" s="311">
        <f>SUM(E565:E566)</f>
        <v>0</v>
      </c>
    </row>
    <row r="565" spans="1:5" s="34" customFormat="1" ht="21" customHeight="1">
      <c r="A565" s="348">
        <v>2079903</v>
      </c>
      <c r="B565" s="345" t="s">
        <v>577</v>
      </c>
      <c r="C565" s="280"/>
      <c r="D565" s="280">
        <v>0</v>
      </c>
      <c r="E565" s="346"/>
    </row>
    <row r="566" spans="1:5" ht="21" customHeight="1">
      <c r="A566" s="348">
        <v>2079999</v>
      </c>
      <c r="B566" s="345" t="s">
        <v>578</v>
      </c>
      <c r="C566" s="280"/>
      <c r="D566" s="280">
        <v>0</v>
      </c>
      <c r="E566" s="346"/>
    </row>
    <row r="567" spans="1:5" ht="21" customHeight="1">
      <c r="A567" s="348">
        <v>208</v>
      </c>
      <c r="B567" s="344" t="s">
        <v>135</v>
      </c>
      <c r="C567" s="311">
        <f>C568+C587+C595+C597+C606+C610+C620+C629+C636+C644+C653+C659+C662+C665+C668+C671+C674+C678+C682+C691+C694</f>
        <v>66840</v>
      </c>
      <c r="D567" s="311">
        <f>D568+D587+D595+D597+D606+D610+D620+D629+D636+D644+D653+D659+D662+D665+D668+D671+D674+D678+D682+D691+D694</f>
        <v>66840</v>
      </c>
      <c r="E567" s="311">
        <f>E568+E587+E595+E597+E606+E610+E620+E629+E636+E644+E653+E659+E662+E665+E668+E671+E674+E678+E682+E691+E694</f>
        <v>0</v>
      </c>
    </row>
    <row r="568" spans="1:5" ht="21" customHeight="1">
      <c r="A568" s="348">
        <v>20801</v>
      </c>
      <c r="B568" s="344" t="s">
        <v>579</v>
      </c>
      <c r="C568" s="311">
        <f t="shared" ref="C568:E568" si="134">SUM(C569:C586)</f>
        <v>2454</v>
      </c>
      <c r="D568" s="311">
        <f t="shared" si="134"/>
        <v>2454</v>
      </c>
      <c r="E568" s="311">
        <f t="shared" si="134"/>
        <v>0</v>
      </c>
    </row>
    <row r="569" spans="1:5" ht="21" customHeight="1">
      <c r="A569" s="348">
        <v>2080101</v>
      </c>
      <c r="B569" s="345" t="s">
        <v>211</v>
      </c>
      <c r="C569" s="280">
        <f t="shared" ref="C569:C586" si="135">D569+E569</f>
        <v>480</v>
      </c>
      <c r="D569" s="280">
        <v>480</v>
      </c>
      <c r="E569" s="346"/>
    </row>
    <row r="570" spans="1:5" ht="21" customHeight="1">
      <c r="A570" s="348">
        <v>2080102</v>
      </c>
      <c r="B570" s="345" t="s">
        <v>212</v>
      </c>
      <c r="C570" s="280">
        <f t="shared" si="135"/>
        <v>8</v>
      </c>
      <c r="D570" s="280">
        <v>8</v>
      </c>
      <c r="E570" s="346"/>
    </row>
    <row r="571" spans="1:5" ht="21" customHeight="1">
      <c r="A571" s="348">
        <v>2080103</v>
      </c>
      <c r="B571" s="345" t="s">
        <v>213</v>
      </c>
      <c r="C571" s="280"/>
      <c r="D571" s="280">
        <v>0</v>
      </c>
      <c r="E571" s="346"/>
    </row>
    <row r="572" spans="1:5" ht="21" customHeight="1">
      <c r="A572" s="348">
        <v>2080104</v>
      </c>
      <c r="B572" s="345" t="s">
        <v>580</v>
      </c>
      <c r="C572" s="280"/>
      <c r="D572" s="280">
        <v>0</v>
      </c>
      <c r="E572" s="346"/>
    </row>
    <row r="573" spans="1:5" s="34" customFormat="1" ht="21" customHeight="1">
      <c r="A573" s="348">
        <v>2080105</v>
      </c>
      <c r="B573" s="345" t="s">
        <v>581</v>
      </c>
      <c r="C573" s="280">
        <f t="shared" si="135"/>
        <v>2</v>
      </c>
      <c r="D573" s="280">
        <v>2</v>
      </c>
      <c r="E573" s="346"/>
    </row>
    <row r="574" spans="1:5" ht="21" customHeight="1">
      <c r="A574" s="348">
        <v>2080106</v>
      </c>
      <c r="B574" s="345" t="s">
        <v>582</v>
      </c>
      <c r="C574" s="280"/>
      <c r="D574" s="280">
        <v>0</v>
      </c>
      <c r="E574" s="346"/>
    </row>
    <row r="575" spans="1:5" ht="21" customHeight="1">
      <c r="A575" s="348">
        <v>2080107</v>
      </c>
      <c r="B575" s="345" t="s">
        <v>583</v>
      </c>
      <c r="C575" s="280">
        <f t="shared" si="135"/>
        <v>3</v>
      </c>
      <c r="D575" s="280">
        <v>3</v>
      </c>
      <c r="E575" s="346"/>
    </row>
    <row r="576" spans="1:5" ht="21" customHeight="1">
      <c r="A576" s="348">
        <v>2080108</v>
      </c>
      <c r="B576" s="345" t="s">
        <v>251</v>
      </c>
      <c r="C576" s="280">
        <f t="shared" si="135"/>
        <v>0</v>
      </c>
      <c r="D576" s="280">
        <v>0</v>
      </c>
      <c r="E576" s="346"/>
    </row>
    <row r="577" spans="1:5" ht="21" customHeight="1">
      <c r="A577" s="348">
        <v>2080109</v>
      </c>
      <c r="B577" s="345" t="s">
        <v>584</v>
      </c>
      <c r="C577" s="280">
        <f t="shared" si="135"/>
        <v>1238</v>
      </c>
      <c r="D577" s="280">
        <v>1238</v>
      </c>
      <c r="E577" s="346"/>
    </row>
    <row r="578" spans="1:5" ht="21" customHeight="1">
      <c r="A578" s="348">
        <v>2080110</v>
      </c>
      <c r="B578" s="345" t="s">
        <v>585</v>
      </c>
      <c r="C578" s="280"/>
      <c r="D578" s="280">
        <v>0</v>
      </c>
      <c r="E578" s="349"/>
    </row>
    <row r="579" spans="1:5" ht="21" customHeight="1">
      <c r="A579" s="348">
        <v>2080111</v>
      </c>
      <c r="B579" s="345" t="s">
        <v>586</v>
      </c>
      <c r="C579" s="280"/>
      <c r="D579" s="280">
        <v>0</v>
      </c>
      <c r="E579" s="346"/>
    </row>
    <row r="580" spans="1:5" s="34" customFormat="1" ht="21" customHeight="1">
      <c r="A580" s="348">
        <v>2080112</v>
      </c>
      <c r="B580" s="345" t="s">
        <v>587</v>
      </c>
      <c r="C580" s="280"/>
      <c r="D580" s="280">
        <v>0</v>
      </c>
      <c r="E580" s="346"/>
    </row>
    <row r="581" spans="1:5" ht="21" customHeight="1">
      <c r="A581" s="348">
        <v>2080113</v>
      </c>
      <c r="B581" s="345" t="s">
        <v>588</v>
      </c>
      <c r="C581" s="280"/>
      <c r="D581" s="280">
        <v>0</v>
      </c>
      <c r="E581" s="346"/>
    </row>
    <row r="582" spans="1:5" ht="21" customHeight="1">
      <c r="A582" s="348">
        <v>2080114</v>
      </c>
      <c r="B582" s="345" t="s">
        <v>589</v>
      </c>
      <c r="C582" s="280"/>
      <c r="D582" s="280">
        <v>0</v>
      </c>
      <c r="E582" s="346"/>
    </row>
    <row r="583" spans="1:5" ht="21" customHeight="1">
      <c r="A583" s="348">
        <v>2080115</v>
      </c>
      <c r="B583" s="345" t="s">
        <v>590</v>
      </c>
      <c r="C583" s="280"/>
      <c r="D583" s="280">
        <v>0</v>
      </c>
      <c r="E583" s="346"/>
    </row>
    <row r="584" spans="1:5" ht="21" customHeight="1">
      <c r="A584" s="348">
        <v>2080116</v>
      </c>
      <c r="B584" s="345" t="s">
        <v>591</v>
      </c>
      <c r="C584" s="280"/>
      <c r="D584" s="280">
        <v>0</v>
      </c>
      <c r="E584" s="346"/>
    </row>
    <row r="585" spans="1:5" ht="21" customHeight="1">
      <c r="A585" s="348">
        <v>2080150</v>
      </c>
      <c r="B585" s="345" t="s">
        <v>220</v>
      </c>
      <c r="C585" s="280">
        <f t="shared" si="135"/>
        <v>533</v>
      </c>
      <c r="D585" s="280">
        <v>533</v>
      </c>
      <c r="E585" s="346"/>
    </row>
    <row r="586" spans="1:5" ht="21" customHeight="1">
      <c r="A586" s="348">
        <v>2080199</v>
      </c>
      <c r="B586" s="345" t="s">
        <v>592</v>
      </c>
      <c r="C586" s="280">
        <f t="shared" si="135"/>
        <v>190</v>
      </c>
      <c r="D586" s="280">
        <v>190</v>
      </c>
      <c r="E586" s="349"/>
    </row>
    <row r="587" spans="1:5" ht="21" customHeight="1">
      <c r="A587" s="348">
        <v>20802</v>
      </c>
      <c r="B587" s="344" t="s">
        <v>593</v>
      </c>
      <c r="C587" s="311">
        <f>SUM(C588:C594)</f>
        <v>1274</v>
      </c>
      <c r="D587" s="311">
        <f>SUM(D588:D594)</f>
        <v>1274</v>
      </c>
      <c r="E587" s="311">
        <f>SUM(E588:E594)</f>
        <v>0</v>
      </c>
    </row>
    <row r="588" spans="1:5" s="34" customFormat="1" ht="21" customHeight="1">
      <c r="A588" s="348">
        <v>2080201</v>
      </c>
      <c r="B588" s="345" t="s">
        <v>211</v>
      </c>
      <c r="C588" s="280">
        <f t="shared" ref="C588:C594" si="136">D588+E588</f>
        <v>803</v>
      </c>
      <c r="D588" s="280">
        <v>803</v>
      </c>
      <c r="E588" s="346"/>
    </row>
    <row r="589" spans="1:5" ht="21" customHeight="1">
      <c r="A589" s="348">
        <v>2080202</v>
      </c>
      <c r="B589" s="345" t="s">
        <v>212</v>
      </c>
      <c r="C589" s="280"/>
      <c r="D589" s="280"/>
      <c r="E589" s="346"/>
    </row>
    <row r="590" spans="1:5" ht="21" customHeight="1">
      <c r="A590" s="348">
        <v>2080203</v>
      </c>
      <c r="B590" s="345" t="s">
        <v>213</v>
      </c>
      <c r="C590" s="280"/>
      <c r="D590" s="280">
        <v>0</v>
      </c>
      <c r="E590" s="346"/>
    </row>
    <row r="591" spans="1:5" ht="21" customHeight="1">
      <c r="A591" s="348">
        <v>2080206</v>
      </c>
      <c r="B591" s="345" t="s">
        <v>594</v>
      </c>
      <c r="C591" s="280">
        <f t="shared" si="136"/>
        <v>19</v>
      </c>
      <c r="D591" s="280">
        <v>19</v>
      </c>
      <c r="E591" s="346"/>
    </row>
    <row r="592" spans="1:5" ht="21" customHeight="1">
      <c r="A592" s="348">
        <v>2080207</v>
      </c>
      <c r="B592" s="345" t="s">
        <v>595</v>
      </c>
      <c r="C592" s="280"/>
      <c r="D592" s="280">
        <v>0</v>
      </c>
      <c r="E592" s="346"/>
    </row>
    <row r="593" spans="1:5" ht="21" customHeight="1">
      <c r="A593" s="348">
        <v>2080209</v>
      </c>
      <c r="B593" s="345" t="s">
        <v>1438</v>
      </c>
      <c r="C593" s="280">
        <f t="shared" si="136"/>
        <v>69</v>
      </c>
      <c r="D593" s="280">
        <v>69</v>
      </c>
      <c r="E593" s="346"/>
    </row>
    <row r="594" spans="1:5" ht="21" customHeight="1">
      <c r="A594" s="348">
        <v>2080299</v>
      </c>
      <c r="B594" s="345" t="s">
        <v>597</v>
      </c>
      <c r="C594" s="280">
        <f t="shared" si="136"/>
        <v>383</v>
      </c>
      <c r="D594" s="280">
        <v>383</v>
      </c>
      <c r="E594" s="346"/>
    </row>
    <row r="595" spans="1:5" ht="21" customHeight="1">
      <c r="A595" s="348">
        <v>20804</v>
      </c>
      <c r="B595" s="344" t="s">
        <v>598</v>
      </c>
      <c r="C595" s="311">
        <f t="shared" ref="C595:E595" si="137">SUM(C596)</f>
        <v>0</v>
      </c>
      <c r="D595" s="311">
        <f t="shared" si="137"/>
        <v>0</v>
      </c>
      <c r="E595" s="311">
        <f t="shared" si="137"/>
        <v>0</v>
      </c>
    </row>
    <row r="596" spans="1:5" ht="21" customHeight="1">
      <c r="A596" s="348">
        <v>2080402</v>
      </c>
      <c r="B596" s="345" t="s">
        <v>599</v>
      </c>
      <c r="C596" s="280"/>
      <c r="D596" s="280">
        <v>0</v>
      </c>
      <c r="E596" s="346"/>
    </row>
    <row r="597" spans="1:5" s="34" customFormat="1" ht="21" customHeight="1">
      <c r="A597" s="348">
        <v>20805</v>
      </c>
      <c r="B597" s="344" t="s">
        <v>600</v>
      </c>
      <c r="C597" s="311">
        <f t="shared" ref="C597:E597" si="138">SUM(C598:C605)</f>
        <v>26093</v>
      </c>
      <c r="D597" s="311">
        <f t="shared" si="138"/>
        <v>26093</v>
      </c>
      <c r="E597" s="311">
        <f t="shared" si="138"/>
        <v>0</v>
      </c>
    </row>
    <row r="598" spans="1:5" ht="21" customHeight="1">
      <c r="A598" s="348">
        <v>2080501</v>
      </c>
      <c r="B598" s="345" t="s">
        <v>601</v>
      </c>
      <c r="C598" s="280">
        <f t="shared" ref="C598:C605" si="139">D598+E598</f>
        <v>1293</v>
      </c>
      <c r="D598" s="280">
        <v>1293</v>
      </c>
      <c r="E598" s="346"/>
    </row>
    <row r="599" spans="1:5" ht="21" customHeight="1">
      <c r="A599" s="348">
        <v>2080502</v>
      </c>
      <c r="B599" s="345" t="s">
        <v>602</v>
      </c>
      <c r="C599" s="280">
        <f t="shared" si="139"/>
        <v>3963</v>
      </c>
      <c r="D599" s="280">
        <v>3963</v>
      </c>
      <c r="E599" s="346"/>
    </row>
    <row r="600" spans="1:5" ht="21" customHeight="1">
      <c r="A600" s="348">
        <v>2080503</v>
      </c>
      <c r="B600" s="345" t="s">
        <v>603</v>
      </c>
      <c r="C600" s="280"/>
      <c r="D600" s="280">
        <v>0</v>
      </c>
      <c r="E600" s="346"/>
    </row>
    <row r="601" spans="1:5" ht="21" customHeight="1">
      <c r="A601" s="348">
        <v>2080505</v>
      </c>
      <c r="B601" s="345" t="s">
        <v>604</v>
      </c>
      <c r="C601" s="280">
        <f t="shared" si="139"/>
        <v>17177</v>
      </c>
      <c r="D601" s="280">
        <v>17177</v>
      </c>
      <c r="E601" s="349"/>
    </row>
    <row r="602" spans="1:5" s="34" customFormat="1" ht="21" customHeight="1">
      <c r="A602" s="348">
        <v>2080506</v>
      </c>
      <c r="B602" s="345" t="s">
        <v>605</v>
      </c>
      <c r="C602" s="280">
        <f t="shared" si="139"/>
        <v>3637</v>
      </c>
      <c r="D602" s="280">
        <v>3637</v>
      </c>
      <c r="E602" s="346"/>
    </row>
    <row r="603" spans="1:5" ht="21" customHeight="1">
      <c r="A603" s="348">
        <v>2080507</v>
      </c>
      <c r="B603" s="345" t="s">
        <v>606</v>
      </c>
      <c r="C603" s="280"/>
      <c r="D603" s="280">
        <v>0</v>
      </c>
      <c r="E603" s="346"/>
    </row>
    <row r="604" spans="1:5" ht="21" customHeight="1">
      <c r="A604" s="348">
        <v>2080508</v>
      </c>
      <c r="B604" s="345" t="s">
        <v>607</v>
      </c>
      <c r="C604" s="280">
        <f t="shared" si="139"/>
        <v>0</v>
      </c>
      <c r="D604" s="280">
        <v>0</v>
      </c>
      <c r="E604" s="346"/>
    </row>
    <row r="605" spans="1:5" s="34" customFormat="1" ht="21" customHeight="1">
      <c r="A605" s="348">
        <v>2080599</v>
      </c>
      <c r="B605" s="345" t="s">
        <v>608</v>
      </c>
      <c r="C605" s="280">
        <f t="shared" si="139"/>
        <v>23</v>
      </c>
      <c r="D605" s="280">
        <v>23</v>
      </c>
      <c r="E605" s="346"/>
    </row>
    <row r="606" spans="1:5" ht="21" customHeight="1">
      <c r="A606" s="348">
        <v>20806</v>
      </c>
      <c r="B606" s="344" t="s">
        <v>609</v>
      </c>
      <c r="C606" s="311">
        <f t="shared" ref="C606:E606" si="140">SUM(C607:C609)</f>
        <v>0</v>
      </c>
      <c r="D606" s="311">
        <f t="shared" si="140"/>
        <v>0</v>
      </c>
      <c r="E606" s="311">
        <f t="shared" si="140"/>
        <v>0</v>
      </c>
    </row>
    <row r="607" spans="1:5" ht="21" customHeight="1">
      <c r="A607" s="348">
        <v>2080601</v>
      </c>
      <c r="B607" s="345" t="s">
        <v>610</v>
      </c>
      <c r="C607" s="280"/>
      <c r="D607" s="280">
        <v>0</v>
      </c>
      <c r="E607" s="346"/>
    </row>
    <row r="608" spans="1:5" s="34" customFormat="1" ht="21" customHeight="1">
      <c r="A608" s="348">
        <v>2080602</v>
      </c>
      <c r="B608" s="345" t="s">
        <v>611</v>
      </c>
      <c r="C608" s="280"/>
      <c r="D608" s="280">
        <v>0</v>
      </c>
      <c r="E608" s="346"/>
    </row>
    <row r="609" spans="1:5" ht="21" customHeight="1">
      <c r="A609" s="348">
        <v>2080699</v>
      </c>
      <c r="B609" s="345" t="s">
        <v>612</v>
      </c>
      <c r="C609" s="280"/>
      <c r="D609" s="280">
        <v>0</v>
      </c>
      <c r="E609" s="346"/>
    </row>
    <row r="610" spans="1:5" s="20" customFormat="1" ht="21" customHeight="1">
      <c r="A610" s="348">
        <v>20807</v>
      </c>
      <c r="B610" s="344" t="s">
        <v>613</v>
      </c>
      <c r="C610" s="311">
        <f t="shared" ref="C610:E610" si="141">SUM(C611:C619)</f>
        <v>1987</v>
      </c>
      <c r="D610" s="311">
        <f t="shared" si="141"/>
        <v>1987</v>
      </c>
      <c r="E610" s="311">
        <f t="shared" si="141"/>
        <v>0</v>
      </c>
    </row>
    <row r="611" spans="1:5" s="34" customFormat="1" ht="21" customHeight="1">
      <c r="A611" s="348">
        <v>2080701</v>
      </c>
      <c r="B611" s="345" t="s">
        <v>614</v>
      </c>
      <c r="C611" s="280">
        <f>SUM(D611:E611)</f>
        <v>0</v>
      </c>
      <c r="D611" s="280">
        <v>0</v>
      </c>
      <c r="E611" s="346"/>
    </row>
    <row r="612" spans="1:5" ht="21" customHeight="1">
      <c r="A612" s="348">
        <v>2080702</v>
      </c>
      <c r="B612" s="345" t="s">
        <v>615</v>
      </c>
      <c r="C612" s="280">
        <f t="shared" ref="C612:C618" si="142">SUM(D612:E612)</f>
        <v>0</v>
      </c>
      <c r="D612" s="280">
        <v>0</v>
      </c>
      <c r="E612" s="346"/>
    </row>
    <row r="613" spans="1:5" ht="21" customHeight="1">
      <c r="A613" s="348">
        <v>2080704</v>
      </c>
      <c r="B613" s="345" t="s">
        <v>616</v>
      </c>
      <c r="C613" s="280">
        <f t="shared" si="142"/>
        <v>0</v>
      </c>
      <c r="D613" s="280">
        <v>0</v>
      </c>
      <c r="E613" s="346"/>
    </row>
    <row r="614" spans="1:5" s="34" customFormat="1" ht="21" customHeight="1">
      <c r="A614" s="348">
        <v>2080705</v>
      </c>
      <c r="B614" s="345" t="s">
        <v>617</v>
      </c>
      <c r="C614" s="280">
        <f t="shared" si="142"/>
        <v>711</v>
      </c>
      <c r="D614" s="280">
        <v>711</v>
      </c>
      <c r="E614" s="346"/>
    </row>
    <row r="615" spans="1:5" ht="21" customHeight="1">
      <c r="A615" s="348">
        <v>2080709</v>
      </c>
      <c r="B615" s="345" t="s">
        <v>1439</v>
      </c>
      <c r="C615" s="280">
        <f t="shared" si="142"/>
        <v>0</v>
      </c>
      <c r="D615" s="280">
        <v>0</v>
      </c>
      <c r="E615" s="349"/>
    </row>
    <row r="616" spans="1:5" ht="21" customHeight="1">
      <c r="A616" s="348">
        <v>2080711</v>
      </c>
      <c r="B616" s="345" t="s">
        <v>619</v>
      </c>
      <c r="C616" s="280">
        <f t="shared" si="142"/>
        <v>1276</v>
      </c>
      <c r="D616" s="280">
        <v>1276</v>
      </c>
      <c r="E616" s="346"/>
    </row>
    <row r="617" spans="1:5" s="34" customFormat="1" ht="21" customHeight="1">
      <c r="A617" s="348">
        <v>2080712</v>
      </c>
      <c r="B617" s="345" t="s">
        <v>620</v>
      </c>
      <c r="C617" s="280">
        <f t="shared" si="142"/>
        <v>0</v>
      </c>
      <c r="D617" s="280">
        <v>0</v>
      </c>
      <c r="E617" s="346"/>
    </row>
    <row r="618" spans="1:5" ht="21" customHeight="1">
      <c r="A618" s="348">
        <v>2080713</v>
      </c>
      <c r="B618" s="345" t="s">
        <v>1440</v>
      </c>
      <c r="C618" s="280">
        <f t="shared" si="142"/>
        <v>0</v>
      </c>
      <c r="D618" s="280">
        <v>0</v>
      </c>
      <c r="E618" s="349"/>
    </row>
    <row r="619" spans="1:5" ht="21" customHeight="1">
      <c r="A619" s="348">
        <v>2080799</v>
      </c>
      <c r="B619" s="345" t="s">
        <v>622</v>
      </c>
      <c r="C619" s="280">
        <f t="shared" ref="C619" si="143">D619+E619</f>
        <v>0</v>
      </c>
      <c r="D619" s="280"/>
      <c r="E619" s="346"/>
    </row>
    <row r="620" spans="1:5" ht="21" customHeight="1">
      <c r="A620" s="348">
        <v>20808</v>
      </c>
      <c r="B620" s="344" t="s">
        <v>623</v>
      </c>
      <c r="C620" s="311">
        <f t="shared" ref="C620:E620" si="144">SUM(C621:C628)</f>
        <v>4890</v>
      </c>
      <c r="D620" s="311">
        <f t="shared" si="144"/>
        <v>4890</v>
      </c>
      <c r="E620" s="311">
        <f t="shared" si="144"/>
        <v>0</v>
      </c>
    </row>
    <row r="621" spans="1:5" s="34" customFormat="1" ht="21" customHeight="1">
      <c r="A621" s="348">
        <v>2080801</v>
      </c>
      <c r="B621" s="345" t="s">
        <v>624</v>
      </c>
      <c r="C621" s="280">
        <f t="shared" ref="C621:C628" si="145">D621+E621</f>
        <v>1125</v>
      </c>
      <c r="D621" s="280">
        <v>1125</v>
      </c>
      <c r="E621" s="349"/>
    </row>
    <row r="622" spans="1:5" ht="21" customHeight="1">
      <c r="A622" s="348">
        <v>2080802</v>
      </c>
      <c r="B622" s="345" t="s">
        <v>625</v>
      </c>
      <c r="C622" s="280"/>
      <c r="D622" s="280">
        <v>0</v>
      </c>
      <c r="E622" s="346"/>
    </row>
    <row r="623" spans="1:5" ht="21" customHeight="1">
      <c r="A623" s="348">
        <v>2080803</v>
      </c>
      <c r="B623" s="345" t="s">
        <v>626</v>
      </c>
      <c r="C623" s="280"/>
      <c r="D623" s="280">
        <v>0</v>
      </c>
      <c r="E623" s="346"/>
    </row>
    <row r="624" spans="1:5" ht="21" customHeight="1">
      <c r="A624" s="348">
        <v>2080805</v>
      </c>
      <c r="B624" s="345" t="s">
        <v>627</v>
      </c>
      <c r="C624" s="280">
        <f t="shared" si="145"/>
        <v>610</v>
      </c>
      <c r="D624" s="280">
        <v>610</v>
      </c>
      <c r="E624" s="349"/>
    </row>
    <row r="625" spans="1:5" s="34" customFormat="1" ht="21" customHeight="1">
      <c r="A625" s="348">
        <v>2080806</v>
      </c>
      <c r="B625" s="345" t="s">
        <v>628</v>
      </c>
      <c r="C625" s="280">
        <f t="shared" si="145"/>
        <v>0</v>
      </c>
      <c r="D625" s="280">
        <v>0</v>
      </c>
      <c r="E625" s="346"/>
    </row>
    <row r="626" spans="1:5" ht="21" customHeight="1">
      <c r="A626" s="348">
        <v>2080807</v>
      </c>
      <c r="B626" s="345" t="s">
        <v>629</v>
      </c>
      <c r="C626" s="280">
        <f t="shared" si="145"/>
        <v>0</v>
      </c>
      <c r="D626" s="280">
        <v>0</v>
      </c>
      <c r="E626" s="346"/>
    </row>
    <row r="627" spans="1:5" ht="21" customHeight="1">
      <c r="A627" s="348">
        <v>2080808</v>
      </c>
      <c r="B627" s="345" t="s">
        <v>630</v>
      </c>
      <c r="C627" s="280">
        <f t="shared" si="145"/>
        <v>79</v>
      </c>
      <c r="D627" s="280">
        <v>79</v>
      </c>
      <c r="E627" s="349"/>
    </row>
    <row r="628" spans="1:5" ht="21" customHeight="1">
      <c r="A628" s="348">
        <v>2080899</v>
      </c>
      <c r="B628" s="345" t="s">
        <v>631</v>
      </c>
      <c r="C628" s="280">
        <f t="shared" si="145"/>
        <v>3076</v>
      </c>
      <c r="D628" s="280">
        <v>3076</v>
      </c>
      <c r="E628" s="346"/>
    </row>
    <row r="629" spans="1:5" ht="21" customHeight="1">
      <c r="A629" s="348">
        <v>20809</v>
      </c>
      <c r="B629" s="344" t="s">
        <v>632</v>
      </c>
      <c r="C629" s="311">
        <f t="shared" ref="C629:E629" si="146">SUM(C630:C635)</f>
        <v>659</v>
      </c>
      <c r="D629" s="311">
        <f t="shared" si="146"/>
        <v>659</v>
      </c>
      <c r="E629" s="311">
        <f t="shared" si="146"/>
        <v>0</v>
      </c>
    </row>
    <row r="630" spans="1:5" ht="21" customHeight="1">
      <c r="A630" s="348">
        <v>2080901</v>
      </c>
      <c r="B630" s="345" t="s">
        <v>633</v>
      </c>
      <c r="C630" s="280">
        <f t="shared" ref="C630:C635" si="147">D630+E630</f>
        <v>557</v>
      </c>
      <c r="D630" s="280">
        <v>557</v>
      </c>
      <c r="E630" s="349"/>
    </row>
    <row r="631" spans="1:5" ht="21" customHeight="1">
      <c r="A631" s="348">
        <v>2080902</v>
      </c>
      <c r="B631" s="345" t="s">
        <v>634</v>
      </c>
      <c r="C631" s="280">
        <f t="shared" si="147"/>
        <v>25</v>
      </c>
      <c r="D631" s="280">
        <v>25</v>
      </c>
      <c r="E631" s="346"/>
    </row>
    <row r="632" spans="1:5" ht="21" customHeight="1">
      <c r="A632" s="348">
        <v>2080903</v>
      </c>
      <c r="B632" s="345" t="s">
        <v>635</v>
      </c>
      <c r="C632" s="280">
        <f t="shared" si="147"/>
        <v>0</v>
      </c>
      <c r="D632" s="280">
        <v>0</v>
      </c>
      <c r="E632" s="346"/>
    </row>
    <row r="633" spans="1:5" s="34" customFormat="1" ht="21" customHeight="1">
      <c r="A633" s="348">
        <v>2080904</v>
      </c>
      <c r="B633" s="345" t="s">
        <v>636</v>
      </c>
      <c r="C633" s="280">
        <f t="shared" si="147"/>
        <v>6</v>
      </c>
      <c r="D633" s="280">
        <v>6</v>
      </c>
      <c r="E633" s="346"/>
    </row>
    <row r="634" spans="1:5" ht="21" customHeight="1">
      <c r="A634" s="348">
        <v>2080905</v>
      </c>
      <c r="B634" s="345" t="s">
        <v>637</v>
      </c>
      <c r="C634" s="280">
        <f t="shared" si="147"/>
        <v>2</v>
      </c>
      <c r="D634" s="280">
        <v>2</v>
      </c>
      <c r="E634" s="349"/>
    </row>
    <row r="635" spans="1:5" ht="21" customHeight="1">
      <c r="A635" s="348">
        <v>2080999</v>
      </c>
      <c r="B635" s="345" t="s">
        <v>638</v>
      </c>
      <c r="C635" s="280">
        <f t="shared" si="147"/>
        <v>69</v>
      </c>
      <c r="D635" s="280">
        <v>69</v>
      </c>
      <c r="E635" s="346"/>
    </row>
    <row r="636" spans="1:5" s="34" customFormat="1" ht="21" customHeight="1">
      <c r="A636" s="348">
        <v>20810</v>
      </c>
      <c r="B636" s="344" t="s">
        <v>639</v>
      </c>
      <c r="C636" s="311">
        <f t="shared" ref="C636:E636" si="148">SUM(C637:C643)</f>
        <v>3131</v>
      </c>
      <c r="D636" s="311">
        <f t="shared" si="148"/>
        <v>3131</v>
      </c>
      <c r="E636" s="311">
        <f t="shared" si="148"/>
        <v>0</v>
      </c>
    </row>
    <row r="637" spans="1:5" ht="21" customHeight="1">
      <c r="A637" s="348">
        <v>2081001</v>
      </c>
      <c r="B637" s="345" t="s">
        <v>640</v>
      </c>
      <c r="C637" s="280">
        <f t="shared" ref="C637:C643" si="149">D637+E637</f>
        <v>410</v>
      </c>
      <c r="D637" s="280">
        <v>410</v>
      </c>
      <c r="E637" s="346"/>
    </row>
    <row r="638" spans="1:5" s="34" customFormat="1" ht="21" customHeight="1">
      <c r="A638" s="348">
        <v>2081002</v>
      </c>
      <c r="B638" s="345" t="s">
        <v>641</v>
      </c>
      <c r="C638" s="280">
        <f t="shared" si="149"/>
        <v>1661</v>
      </c>
      <c r="D638" s="280">
        <v>1661</v>
      </c>
      <c r="E638" s="349"/>
    </row>
    <row r="639" spans="1:5" s="34" customFormat="1" ht="21" customHeight="1">
      <c r="A639" s="348">
        <v>2081003</v>
      </c>
      <c r="B639" s="345" t="s">
        <v>642</v>
      </c>
      <c r="C639" s="280"/>
      <c r="D639" s="280">
        <v>0</v>
      </c>
      <c r="E639" s="346"/>
    </row>
    <row r="640" spans="1:5" ht="21" customHeight="1">
      <c r="A640" s="348">
        <v>2081004</v>
      </c>
      <c r="B640" s="345" t="s">
        <v>643</v>
      </c>
      <c r="C640" s="280">
        <f t="shared" si="149"/>
        <v>0</v>
      </c>
      <c r="D640" s="280">
        <v>0</v>
      </c>
      <c r="E640" s="346"/>
    </row>
    <row r="641" spans="1:5" ht="21" customHeight="1">
      <c r="A641" s="348">
        <v>2081005</v>
      </c>
      <c r="B641" s="345" t="s">
        <v>644</v>
      </c>
      <c r="C641" s="280">
        <f t="shared" si="149"/>
        <v>19</v>
      </c>
      <c r="D641" s="280">
        <v>19</v>
      </c>
      <c r="E641" s="346"/>
    </row>
    <row r="642" spans="1:5" ht="21" customHeight="1">
      <c r="A642" s="348">
        <v>2081006</v>
      </c>
      <c r="B642" s="345" t="s">
        <v>645</v>
      </c>
      <c r="C642" s="280">
        <f t="shared" si="149"/>
        <v>1021</v>
      </c>
      <c r="D642" s="280">
        <v>1021</v>
      </c>
      <c r="E642" s="346"/>
    </row>
    <row r="643" spans="1:5" ht="21" customHeight="1">
      <c r="A643" s="348">
        <v>2081099</v>
      </c>
      <c r="B643" s="345" t="s">
        <v>646</v>
      </c>
      <c r="C643" s="280">
        <f t="shared" si="149"/>
        <v>20</v>
      </c>
      <c r="D643" s="280">
        <v>20</v>
      </c>
      <c r="E643" s="346"/>
    </row>
    <row r="644" spans="1:5" ht="21" customHeight="1">
      <c r="A644" s="348">
        <v>20811</v>
      </c>
      <c r="B644" s="344" t="s">
        <v>647</v>
      </c>
      <c r="C644" s="311">
        <f t="shared" ref="C644:E644" si="150">SUM(C645:C652)</f>
        <v>2913</v>
      </c>
      <c r="D644" s="311">
        <f t="shared" si="150"/>
        <v>2913</v>
      </c>
      <c r="E644" s="311">
        <f t="shared" si="150"/>
        <v>0</v>
      </c>
    </row>
    <row r="645" spans="1:5" s="34" customFormat="1" ht="21" customHeight="1">
      <c r="A645" s="348">
        <v>2081101</v>
      </c>
      <c r="B645" s="345" t="s">
        <v>211</v>
      </c>
      <c r="C645" s="280">
        <f t="shared" ref="C645:C652" si="151">D645+E645</f>
        <v>155</v>
      </c>
      <c r="D645" s="280">
        <v>155</v>
      </c>
      <c r="E645" s="346"/>
    </row>
    <row r="646" spans="1:5" ht="21" customHeight="1">
      <c r="A646" s="348">
        <v>2081102</v>
      </c>
      <c r="B646" s="345" t="s">
        <v>212</v>
      </c>
      <c r="C646" s="280">
        <f t="shared" si="151"/>
        <v>2</v>
      </c>
      <c r="D646" s="280">
        <v>2</v>
      </c>
      <c r="E646" s="349"/>
    </row>
    <row r="647" spans="1:5" ht="21" customHeight="1">
      <c r="A647" s="348">
        <v>2081103</v>
      </c>
      <c r="B647" s="345" t="s">
        <v>213</v>
      </c>
      <c r="C647" s="280"/>
      <c r="D647" s="280">
        <v>0</v>
      </c>
      <c r="E647" s="346"/>
    </row>
    <row r="648" spans="1:5" ht="21" customHeight="1">
      <c r="A648" s="348">
        <v>2081104</v>
      </c>
      <c r="B648" s="345" t="s">
        <v>648</v>
      </c>
      <c r="C648" s="280">
        <f t="shared" si="151"/>
        <v>175</v>
      </c>
      <c r="D648" s="280">
        <v>175</v>
      </c>
      <c r="E648" s="346"/>
    </row>
    <row r="649" spans="1:5" ht="21" customHeight="1">
      <c r="A649" s="348">
        <v>2081105</v>
      </c>
      <c r="B649" s="345" t="s">
        <v>649</v>
      </c>
      <c r="C649" s="280">
        <f t="shared" si="151"/>
        <v>38</v>
      </c>
      <c r="D649" s="280">
        <v>38</v>
      </c>
      <c r="E649" s="349"/>
    </row>
    <row r="650" spans="1:5" ht="21" customHeight="1">
      <c r="A650" s="348">
        <v>2081106</v>
      </c>
      <c r="B650" s="345" t="s">
        <v>650</v>
      </c>
      <c r="C650" s="280"/>
      <c r="D650" s="280">
        <v>0</v>
      </c>
      <c r="E650" s="346"/>
    </row>
    <row r="651" spans="1:5" ht="21" customHeight="1">
      <c r="A651" s="348">
        <v>2081107</v>
      </c>
      <c r="B651" s="345" t="s">
        <v>651</v>
      </c>
      <c r="C651" s="280">
        <f t="shared" si="151"/>
        <v>2434</v>
      </c>
      <c r="D651" s="280">
        <v>2434</v>
      </c>
      <c r="E651" s="349"/>
    </row>
    <row r="652" spans="1:5" ht="21" customHeight="1">
      <c r="A652" s="348">
        <v>2081199</v>
      </c>
      <c r="B652" s="345" t="s">
        <v>652</v>
      </c>
      <c r="C652" s="280">
        <f t="shared" si="151"/>
        <v>109</v>
      </c>
      <c r="D652" s="280">
        <v>109</v>
      </c>
      <c r="E652" s="349"/>
    </row>
    <row r="653" spans="1:5" ht="21" customHeight="1">
      <c r="A653" s="348">
        <v>20816</v>
      </c>
      <c r="B653" s="344" t="s">
        <v>653</v>
      </c>
      <c r="C653" s="311">
        <f t="shared" ref="C653:E653" si="152">SUM(C654:C658)</f>
        <v>76</v>
      </c>
      <c r="D653" s="311">
        <f t="shared" si="152"/>
        <v>76</v>
      </c>
      <c r="E653" s="311">
        <f t="shared" si="152"/>
        <v>0</v>
      </c>
    </row>
    <row r="654" spans="1:5" ht="21" customHeight="1">
      <c r="A654" s="348">
        <v>2081601</v>
      </c>
      <c r="B654" s="345" t="s">
        <v>211</v>
      </c>
      <c r="C654" s="280">
        <f t="shared" ref="C654:C658" si="153">D654+E654</f>
        <v>55</v>
      </c>
      <c r="D654" s="280">
        <v>55</v>
      </c>
      <c r="E654" s="346"/>
    </row>
    <row r="655" spans="1:5" ht="21" customHeight="1">
      <c r="A655" s="348">
        <v>2081602</v>
      </c>
      <c r="B655" s="345" t="s">
        <v>212</v>
      </c>
      <c r="C655" s="280"/>
      <c r="D655" s="280">
        <v>0</v>
      </c>
      <c r="E655" s="346"/>
    </row>
    <row r="656" spans="1:5" ht="21" customHeight="1">
      <c r="A656" s="348">
        <v>2081603</v>
      </c>
      <c r="B656" s="345" t="s">
        <v>213</v>
      </c>
      <c r="C656" s="280"/>
      <c r="D656" s="280">
        <v>0</v>
      </c>
      <c r="E656" s="346"/>
    </row>
    <row r="657" spans="1:5" ht="21" customHeight="1">
      <c r="A657" s="348">
        <v>2081650</v>
      </c>
      <c r="B657" s="345" t="s">
        <v>220</v>
      </c>
      <c r="C657" s="280">
        <f t="shared" si="153"/>
        <v>21</v>
      </c>
      <c r="D657" s="280">
        <v>21</v>
      </c>
      <c r="E657" s="346"/>
    </row>
    <row r="658" spans="1:5" ht="21" customHeight="1">
      <c r="A658" s="348">
        <v>2081699</v>
      </c>
      <c r="B658" s="345" t="s">
        <v>654</v>
      </c>
      <c r="C658" s="280">
        <f t="shared" si="153"/>
        <v>0</v>
      </c>
      <c r="D658" s="280">
        <v>0</v>
      </c>
      <c r="E658" s="349"/>
    </row>
    <row r="659" spans="1:5" s="34" customFormat="1" ht="21" customHeight="1">
      <c r="A659" s="348">
        <v>20819</v>
      </c>
      <c r="B659" s="344" t="s">
        <v>655</v>
      </c>
      <c r="C659" s="311">
        <f t="shared" ref="C659:E659" si="154">SUM(C660:C661)</f>
        <v>16320</v>
      </c>
      <c r="D659" s="311">
        <f t="shared" si="154"/>
        <v>16320</v>
      </c>
      <c r="E659" s="311">
        <f t="shared" si="154"/>
        <v>0</v>
      </c>
    </row>
    <row r="660" spans="1:5" ht="21" customHeight="1">
      <c r="A660" s="348">
        <v>2081901</v>
      </c>
      <c r="B660" s="345" t="s">
        <v>656</v>
      </c>
      <c r="C660" s="280">
        <f t="shared" ref="C660:C661" si="155">D660+E660</f>
        <v>1651</v>
      </c>
      <c r="D660" s="280">
        <v>1651</v>
      </c>
      <c r="E660" s="346"/>
    </row>
    <row r="661" spans="1:5" ht="21" customHeight="1">
      <c r="A661" s="348">
        <v>2081902</v>
      </c>
      <c r="B661" s="345" t="s">
        <v>657</v>
      </c>
      <c r="C661" s="280">
        <f t="shared" si="155"/>
        <v>14669</v>
      </c>
      <c r="D661" s="280">
        <v>14669</v>
      </c>
      <c r="E661" s="346"/>
    </row>
    <row r="662" spans="1:5" ht="21" customHeight="1">
      <c r="A662" s="348">
        <v>20820</v>
      </c>
      <c r="B662" s="344" t="s">
        <v>658</v>
      </c>
      <c r="C662" s="311">
        <f t="shared" ref="C662:E662" si="156">SUM(C663:C664)</f>
        <v>380</v>
      </c>
      <c r="D662" s="311">
        <f t="shared" si="156"/>
        <v>380</v>
      </c>
      <c r="E662" s="311">
        <f t="shared" si="156"/>
        <v>0</v>
      </c>
    </row>
    <row r="663" spans="1:5" s="34" customFormat="1" ht="21" customHeight="1">
      <c r="A663" s="348">
        <v>2082001</v>
      </c>
      <c r="B663" s="345" t="s">
        <v>659</v>
      </c>
      <c r="C663" s="280">
        <f t="shared" ref="C663:C664" si="157">D663+E663</f>
        <v>360</v>
      </c>
      <c r="D663" s="280">
        <v>360</v>
      </c>
      <c r="E663" s="346"/>
    </row>
    <row r="664" spans="1:5" ht="21" customHeight="1">
      <c r="A664" s="348">
        <v>2082002</v>
      </c>
      <c r="B664" s="345" t="s">
        <v>660</v>
      </c>
      <c r="C664" s="280">
        <f t="shared" si="157"/>
        <v>20</v>
      </c>
      <c r="D664" s="280">
        <v>20</v>
      </c>
      <c r="E664" s="346"/>
    </row>
    <row r="665" spans="1:5" ht="21" customHeight="1">
      <c r="A665" s="348">
        <v>20821</v>
      </c>
      <c r="B665" s="344" t="s">
        <v>661</v>
      </c>
      <c r="C665" s="311">
        <f t="shared" ref="C665:E665" si="158">SUM(C666:C667)</f>
        <v>3000</v>
      </c>
      <c r="D665" s="311">
        <f t="shared" si="158"/>
        <v>3000</v>
      </c>
      <c r="E665" s="311">
        <f t="shared" si="158"/>
        <v>0</v>
      </c>
    </row>
    <row r="666" spans="1:5" ht="21" customHeight="1">
      <c r="A666" s="348">
        <v>2082101</v>
      </c>
      <c r="B666" s="345" t="s">
        <v>662</v>
      </c>
      <c r="C666" s="280">
        <f t="shared" ref="C666:C667" si="159">D666+E666</f>
        <v>900</v>
      </c>
      <c r="D666" s="280">
        <v>900</v>
      </c>
      <c r="E666" s="346"/>
    </row>
    <row r="667" spans="1:5" ht="21" customHeight="1">
      <c r="A667" s="348">
        <v>2082102</v>
      </c>
      <c r="B667" s="345" t="s">
        <v>663</v>
      </c>
      <c r="C667" s="280">
        <f t="shared" si="159"/>
        <v>2100</v>
      </c>
      <c r="D667" s="280">
        <v>2100</v>
      </c>
      <c r="E667" s="346"/>
    </row>
    <row r="668" spans="1:5" ht="21" customHeight="1">
      <c r="A668" s="348">
        <v>20824</v>
      </c>
      <c r="B668" s="344" t="s">
        <v>664</v>
      </c>
      <c r="C668" s="311">
        <f t="shared" ref="C668:E668" si="160">SUM(C669:C670)</f>
        <v>0</v>
      </c>
      <c r="D668" s="311">
        <f t="shared" si="160"/>
        <v>0</v>
      </c>
      <c r="E668" s="311">
        <f t="shared" si="160"/>
        <v>0</v>
      </c>
    </row>
    <row r="669" spans="1:5" ht="21" customHeight="1">
      <c r="A669" s="348">
        <v>2082401</v>
      </c>
      <c r="B669" s="345" t="s">
        <v>665</v>
      </c>
      <c r="C669" s="280"/>
      <c r="D669" s="280">
        <v>0</v>
      </c>
      <c r="E669" s="346"/>
    </row>
    <row r="670" spans="1:5" ht="21" customHeight="1">
      <c r="A670" s="348">
        <v>2082402</v>
      </c>
      <c r="B670" s="345" t="s">
        <v>666</v>
      </c>
      <c r="C670" s="280"/>
      <c r="D670" s="280">
        <v>0</v>
      </c>
      <c r="E670" s="346"/>
    </row>
    <row r="671" spans="1:5" ht="21" customHeight="1">
      <c r="A671" s="348">
        <v>20825</v>
      </c>
      <c r="B671" s="344" t="s">
        <v>667</v>
      </c>
      <c r="C671" s="311">
        <f t="shared" ref="C671:E671" si="161">SUM(C672:C673)</f>
        <v>1</v>
      </c>
      <c r="D671" s="311">
        <f t="shared" si="161"/>
        <v>1</v>
      </c>
      <c r="E671" s="311">
        <f t="shared" si="161"/>
        <v>0</v>
      </c>
    </row>
    <row r="672" spans="1:5" ht="21" customHeight="1">
      <c r="A672" s="348">
        <v>2082501</v>
      </c>
      <c r="B672" s="345" t="s">
        <v>668</v>
      </c>
      <c r="C672" s="280">
        <f t="shared" ref="C672:C673" si="162">D672+E672</f>
        <v>0</v>
      </c>
      <c r="D672" s="280">
        <v>0</v>
      </c>
      <c r="E672" s="349"/>
    </row>
    <row r="673" spans="1:5" ht="21" customHeight="1">
      <c r="A673" s="348">
        <v>2082502</v>
      </c>
      <c r="B673" s="345" t="s">
        <v>669</v>
      </c>
      <c r="C673" s="280">
        <f t="shared" si="162"/>
        <v>1</v>
      </c>
      <c r="D673" s="280">
        <v>1</v>
      </c>
      <c r="E673" s="346"/>
    </row>
    <row r="674" spans="1:5" ht="21" customHeight="1">
      <c r="A674" s="348">
        <v>20826</v>
      </c>
      <c r="B674" s="344" t="s">
        <v>670</v>
      </c>
      <c r="C674" s="311">
        <f t="shared" ref="C674:E674" si="163">SUM(C675:C677)</f>
        <v>3052</v>
      </c>
      <c r="D674" s="311">
        <f t="shared" si="163"/>
        <v>3052</v>
      </c>
      <c r="E674" s="311">
        <f t="shared" si="163"/>
        <v>0</v>
      </c>
    </row>
    <row r="675" spans="1:5" s="34" customFormat="1" ht="21" customHeight="1">
      <c r="A675" s="348">
        <v>2082601</v>
      </c>
      <c r="B675" s="345" t="s">
        <v>671</v>
      </c>
      <c r="C675" s="280">
        <f t="shared" ref="C675:C676" si="164">D675+E675</f>
        <v>0</v>
      </c>
      <c r="D675" s="280">
        <v>0</v>
      </c>
      <c r="E675" s="346"/>
    </row>
    <row r="676" spans="1:5" ht="21" customHeight="1">
      <c r="A676" s="348">
        <v>2082602</v>
      </c>
      <c r="B676" s="345" t="s">
        <v>672</v>
      </c>
      <c r="C676" s="280">
        <f t="shared" si="164"/>
        <v>3052</v>
      </c>
      <c r="D676" s="280">
        <v>3052</v>
      </c>
      <c r="E676" s="349"/>
    </row>
    <row r="677" spans="1:5" ht="21" customHeight="1">
      <c r="A677" s="348">
        <v>2082699</v>
      </c>
      <c r="B677" s="345" t="s">
        <v>673</v>
      </c>
      <c r="C677" s="280"/>
      <c r="D677" s="280">
        <v>0</v>
      </c>
      <c r="E677" s="346"/>
    </row>
    <row r="678" spans="1:5" s="34" customFormat="1" ht="21" customHeight="1">
      <c r="A678" s="348">
        <v>20827</v>
      </c>
      <c r="B678" s="344" t="s">
        <v>674</v>
      </c>
      <c r="C678" s="311">
        <f t="shared" ref="C678:E678" si="165">SUM(C679:C681)</f>
        <v>0</v>
      </c>
      <c r="D678" s="311">
        <f t="shared" si="165"/>
        <v>0</v>
      </c>
      <c r="E678" s="311">
        <f t="shared" si="165"/>
        <v>0</v>
      </c>
    </row>
    <row r="679" spans="1:5" ht="21" customHeight="1">
      <c r="A679" s="348">
        <v>2082701</v>
      </c>
      <c r="B679" s="345" t="s">
        <v>675</v>
      </c>
      <c r="C679" s="280"/>
      <c r="D679" s="280">
        <v>0</v>
      </c>
      <c r="E679" s="346"/>
    </row>
    <row r="680" spans="1:5" ht="21" customHeight="1">
      <c r="A680" s="348">
        <v>2082702</v>
      </c>
      <c r="B680" s="345" t="s">
        <v>676</v>
      </c>
      <c r="C680" s="280">
        <f t="shared" ref="C680" si="166">D680+E680</f>
        <v>0</v>
      </c>
      <c r="D680" s="280">
        <v>0</v>
      </c>
      <c r="E680" s="346"/>
    </row>
    <row r="681" spans="1:5" ht="21" customHeight="1">
      <c r="A681" s="348">
        <v>2082799</v>
      </c>
      <c r="B681" s="345" t="s">
        <v>677</v>
      </c>
      <c r="C681" s="280"/>
      <c r="D681" s="280">
        <v>0</v>
      </c>
      <c r="E681" s="346"/>
    </row>
    <row r="682" spans="1:5" s="34" customFormat="1" ht="21" customHeight="1">
      <c r="A682" s="348">
        <v>20828</v>
      </c>
      <c r="B682" s="344" t="s">
        <v>678</v>
      </c>
      <c r="C682" s="311">
        <f t="shared" ref="C682:E682" si="167">SUM(C683:C690)</f>
        <v>289</v>
      </c>
      <c r="D682" s="311">
        <f t="shared" si="167"/>
        <v>289</v>
      </c>
      <c r="E682" s="311">
        <f t="shared" si="167"/>
        <v>0</v>
      </c>
    </row>
    <row r="683" spans="1:5" ht="21" customHeight="1">
      <c r="A683" s="348">
        <v>2082801</v>
      </c>
      <c r="B683" s="345" t="s">
        <v>322</v>
      </c>
      <c r="C683" s="280">
        <f t="shared" ref="C683:C690" si="168">D683+E683</f>
        <v>146</v>
      </c>
      <c r="D683" s="280">
        <v>146</v>
      </c>
      <c r="E683" s="346"/>
    </row>
    <row r="684" spans="1:5" ht="21" customHeight="1">
      <c r="A684" s="348">
        <v>2082802</v>
      </c>
      <c r="B684" s="345" t="s">
        <v>212</v>
      </c>
      <c r="C684" s="280">
        <f t="shared" si="168"/>
        <v>1</v>
      </c>
      <c r="D684" s="280">
        <v>1</v>
      </c>
      <c r="E684" s="346"/>
    </row>
    <row r="685" spans="1:5" ht="21" customHeight="1">
      <c r="A685" s="348">
        <v>2082803</v>
      </c>
      <c r="B685" s="345" t="s">
        <v>213</v>
      </c>
      <c r="C685" s="280"/>
      <c r="D685" s="280">
        <v>0</v>
      </c>
      <c r="E685" s="346"/>
    </row>
    <row r="686" spans="1:5" ht="21" customHeight="1">
      <c r="A686" s="348">
        <v>2082804</v>
      </c>
      <c r="B686" s="345" t="s">
        <v>679</v>
      </c>
      <c r="C686" s="280">
        <f t="shared" si="168"/>
        <v>7</v>
      </c>
      <c r="D686" s="280">
        <v>7</v>
      </c>
      <c r="E686" s="346"/>
    </row>
    <row r="687" spans="1:5" s="34" customFormat="1" ht="21" customHeight="1">
      <c r="A687" s="348">
        <v>2082805</v>
      </c>
      <c r="B687" s="345" t="s">
        <v>680</v>
      </c>
      <c r="C687" s="280"/>
      <c r="D687" s="280">
        <v>0</v>
      </c>
      <c r="E687" s="346"/>
    </row>
    <row r="688" spans="1:5" ht="21" customHeight="1">
      <c r="A688" s="348">
        <v>2082806</v>
      </c>
      <c r="B688" s="345" t="s">
        <v>681</v>
      </c>
      <c r="C688" s="280"/>
      <c r="D688" s="280">
        <v>0</v>
      </c>
      <c r="E688" s="346"/>
    </row>
    <row r="689" spans="1:5" ht="21" customHeight="1">
      <c r="A689" s="348">
        <v>2082850</v>
      </c>
      <c r="B689" s="345" t="s">
        <v>220</v>
      </c>
      <c r="C689" s="280">
        <f t="shared" si="168"/>
        <v>113</v>
      </c>
      <c r="D689" s="280">
        <v>113</v>
      </c>
      <c r="E689" s="349"/>
    </row>
    <row r="690" spans="1:5" ht="21" customHeight="1">
      <c r="A690" s="348">
        <v>2082899</v>
      </c>
      <c r="B690" s="345" t="s">
        <v>682</v>
      </c>
      <c r="C690" s="280">
        <f t="shared" si="168"/>
        <v>22</v>
      </c>
      <c r="D690" s="280">
        <v>22</v>
      </c>
      <c r="E690" s="346"/>
    </row>
    <row r="691" spans="1:5" s="34" customFormat="1" ht="21" customHeight="1">
      <c r="A691" s="348">
        <v>20830</v>
      </c>
      <c r="B691" s="344" t="s">
        <v>683</v>
      </c>
      <c r="C691" s="311">
        <f t="shared" ref="C691:E691" si="169">SUM(C692:C693)</f>
        <v>295</v>
      </c>
      <c r="D691" s="311">
        <f t="shared" si="169"/>
        <v>295</v>
      </c>
      <c r="E691" s="311">
        <f t="shared" si="169"/>
        <v>0</v>
      </c>
    </row>
    <row r="692" spans="1:5" ht="21" customHeight="1">
      <c r="A692" s="348">
        <v>2083001</v>
      </c>
      <c r="B692" s="345" t="s">
        <v>684</v>
      </c>
      <c r="C692" s="280">
        <f>D692+E692</f>
        <v>295</v>
      </c>
      <c r="D692" s="280">
        <v>295</v>
      </c>
      <c r="E692" s="349"/>
    </row>
    <row r="693" spans="1:5" ht="21" customHeight="1">
      <c r="A693" s="348">
        <v>2083099</v>
      </c>
      <c r="B693" s="345" t="s">
        <v>685</v>
      </c>
      <c r="C693" s="280">
        <f>D693+E693</f>
        <v>0</v>
      </c>
      <c r="D693" s="280">
        <v>0</v>
      </c>
      <c r="E693" s="346"/>
    </row>
    <row r="694" spans="1:5" ht="21" customHeight="1">
      <c r="A694" s="348">
        <v>20899</v>
      </c>
      <c r="B694" s="344" t="s">
        <v>686</v>
      </c>
      <c r="C694" s="311">
        <f t="shared" ref="C694:E694" si="170">SUM(C695)</f>
        <v>26</v>
      </c>
      <c r="D694" s="311">
        <f t="shared" si="170"/>
        <v>26</v>
      </c>
      <c r="E694" s="311">
        <f t="shared" si="170"/>
        <v>0</v>
      </c>
    </row>
    <row r="695" spans="1:5" s="327" customFormat="1" ht="21" customHeight="1">
      <c r="A695" s="348">
        <v>2089999</v>
      </c>
      <c r="B695" s="345" t="s">
        <v>687</v>
      </c>
      <c r="C695" s="280">
        <f>D695+E695</f>
        <v>26</v>
      </c>
      <c r="D695" s="280">
        <v>26</v>
      </c>
      <c r="E695" s="352"/>
    </row>
    <row r="696" spans="1:5" ht="21" customHeight="1">
      <c r="A696" s="348">
        <v>210</v>
      </c>
      <c r="B696" s="344" t="s">
        <v>136</v>
      </c>
      <c r="C696" s="314">
        <f>C697+C702+C717+C721+C733+C737+C742+C746+C750+C753+C777+C762+C769+C774</f>
        <v>33193</v>
      </c>
      <c r="D696" s="314">
        <f t="shared" ref="D696:E696" si="171">D697+D702+D717+D721+D733+D737+D742+D746+D750+D753+D777+D762+D769+D774</f>
        <v>33193</v>
      </c>
      <c r="E696" s="314">
        <f t="shared" si="171"/>
        <v>0</v>
      </c>
    </row>
    <row r="697" spans="1:5" ht="21" customHeight="1">
      <c r="A697" s="348">
        <v>21001</v>
      </c>
      <c r="B697" s="344" t="s">
        <v>688</v>
      </c>
      <c r="C697" s="311">
        <f t="shared" ref="C697:E697" si="172">SUM(C698:C701)</f>
        <v>1361</v>
      </c>
      <c r="D697" s="311">
        <f t="shared" si="172"/>
        <v>1361</v>
      </c>
      <c r="E697" s="311">
        <f t="shared" si="172"/>
        <v>0</v>
      </c>
    </row>
    <row r="698" spans="1:5" s="34" customFormat="1" ht="21" customHeight="1">
      <c r="A698" s="348">
        <v>2100101</v>
      </c>
      <c r="B698" s="345" t="s">
        <v>211</v>
      </c>
      <c r="C698" s="280">
        <f t="shared" ref="C698:C701" si="173">D698+E698</f>
        <v>665</v>
      </c>
      <c r="D698" s="280">
        <v>665</v>
      </c>
      <c r="E698" s="346"/>
    </row>
    <row r="699" spans="1:5" ht="21" customHeight="1">
      <c r="A699" s="348">
        <v>2100102</v>
      </c>
      <c r="B699" s="345" t="s">
        <v>212</v>
      </c>
      <c r="C699" s="280">
        <f t="shared" si="173"/>
        <v>0</v>
      </c>
      <c r="D699" s="280">
        <v>0</v>
      </c>
      <c r="E699" s="346"/>
    </row>
    <row r="700" spans="1:5" ht="21" customHeight="1">
      <c r="A700" s="348">
        <v>2100103</v>
      </c>
      <c r="B700" s="345" t="s">
        <v>213</v>
      </c>
      <c r="C700" s="280">
        <f t="shared" si="173"/>
        <v>0</v>
      </c>
      <c r="D700" s="280">
        <v>0</v>
      </c>
      <c r="E700" s="346"/>
    </row>
    <row r="701" spans="1:5" ht="21" customHeight="1">
      <c r="A701" s="348">
        <v>2100199</v>
      </c>
      <c r="B701" s="345" t="s">
        <v>689</v>
      </c>
      <c r="C701" s="280">
        <f t="shared" si="173"/>
        <v>696</v>
      </c>
      <c r="D701" s="280">
        <v>696</v>
      </c>
      <c r="E701" s="349"/>
    </row>
    <row r="702" spans="1:5" ht="21" customHeight="1">
      <c r="A702" s="348">
        <v>21002</v>
      </c>
      <c r="B702" s="344" t="s">
        <v>690</v>
      </c>
      <c r="C702" s="311">
        <f t="shared" ref="C702:E702" si="174">SUM(C703:C716)</f>
        <v>1220</v>
      </c>
      <c r="D702" s="311">
        <f t="shared" si="174"/>
        <v>1220</v>
      </c>
      <c r="E702" s="311">
        <f t="shared" si="174"/>
        <v>0</v>
      </c>
    </row>
    <row r="703" spans="1:5" ht="21" customHeight="1">
      <c r="A703" s="348">
        <v>2100201</v>
      </c>
      <c r="B703" s="345" t="s">
        <v>691</v>
      </c>
      <c r="C703" s="280">
        <f t="shared" ref="C703:C716" si="175">D703+E703</f>
        <v>217</v>
      </c>
      <c r="D703" s="280">
        <v>217</v>
      </c>
      <c r="E703" s="346"/>
    </row>
    <row r="704" spans="1:5" ht="21" customHeight="1">
      <c r="A704" s="348">
        <v>2100202</v>
      </c>
      <c r="B704" s="345" t="s">
        <v>692</v>
      </c>
      <c r="C704" s="280">
        <f t="shared" si="175"/>
        <v>255</v>
      </c>
      <c r="D704" s="280">
        <v>255</v>
      </c>
      <c r="E704" s="346"/>
    </row>
    <row r="705" spans="1:5" ht="21" customHeight="1">
      <c r="A705" s="348">
        <v>2100203</v>
      </c>
      <c r="B705" s="345" t="s">
        <v>693</v>
      </c>
      <c r="C705" s="280">
        <f t="shared" si="175"/>
        <v>308</v>
      </c>
      <c r="D705" s="280">
        <v>308</v>
      </c>
      <c r="E705" s="349"/>
    </row>
    <row r="706" spans="1:5" ht="21" customHeight="1">
      <c r="A706" s="348">
        <v>2100204</v>
      </c>
      <c r="B706" s="345" t="s">
        <v>694</v>
      </c>
      <c r="C706" s="280">
        <f t="shared" si="175"/>
        <v>0</v>
      </c>
      <c r="D706" s="280">
        <v>0</v>
      </c>
      <c r="E706" s="346"/>
    </row>
    <row r="707" spans="1:5" s="34" customFormat="1" ht="21" customHeight="1">
      <c r="A707" s="348">
        <v>2100205</v>
      </c>
      <c r="B707" s="345" t="s">
        <v>695</v>
      </c>
      <c r="C707" s="280">
        <f t="shared" si="175"/>
        <v>6</v>
      </c>
      <c r="D707" s="280">
        <v>6</v>
      </c>
      <c r="E707" s="346"/>
    </row>
    <row r="708" spans="1:5" ht="21" customHeight="1">
      <c r="A708" s="348">
        <v>2100206</v>
      </c>
      <c r="B708" s="345" t="s">
        <v>696</v>
      </c>
      <c r="C708" s="280">
        <f t="shared" si="175"/>
        <v>0</v>
      </c>
      <c r="D708" s="280">
        <v>0</v>
      </c>
      <c r="E708" s="346"/>
    </row>
    <row r="709" spans="1:5" s="34" customFormat="1" ht="21" customHeight="1">
      <c r="A709" s="348">
        <v>2100207</v>
      </c>
      <c r="B709" s="345" t="s">
        <v>697</v>
      </c>
      <c r="C709" s="280">
        <f t="shared" si="175"/>
        <v>0</v>
      </c>
      <c r="D709" s="280">
        <v>0</v>
      </c>
      <c r="E709" s="349"/>
    </row>
    <row r="710" spans="1:5" ht="21" customHeight="1">
      <c r="A710" s="348">
        <v>2100208</v>
      </c>
      <c r="B710" s="345" t="s">
        <v>698</v>
      </c>
      <c r="C710" s="280">
        <f t="shared" si="175"/>
        <v>0</v>
      </c>
      <c r="D710" s="280">
        <v>0</v>
      </c>
      <c r="E710" s="346"/>
    </row>
    <row r="711" spans="1:5" s="34" customFormat="1" ht="21" customHeight="1">
      <c r="A711" s="348">
        <v>2100209</v>
      </c>
      <c r="B711" s="345" t="s">
        <v>699</v>
      </c>
      <c r="C711" s="280">
        <f t="shared" si="175"/>
        <v>0</v>
      </c>
      <c r="D711" s="280">
        <v>0</v>
      </c>
      <c r="E711" s="346"/>
    </row>
    <row r="712" spans="1:5" s="34" customFormat="1" ht="21" customHeight="1">
      <c r="A712" s="348">
        <v>2100210</v>
      </c>
      <c r="B712" s="345" t="s">
        <v>700</v>
      </c>
      <c r="C712" s="280">
        <f t="shared" si="175"/>
        <v>0</v>
      </c>
      <c r="D712" s="280">
        <v>0</v>
      </c>
      <c r="E712" s="349"/>
    </row>
    <row r="713" spans="1:5" ht="21" customHeight="1">
      <c r="A713" s="348">
        <v>2100211</v>
      </c>
      <c r="B713" s="345" t="s">
        <v>701</v>
      </c>
      <c r="C713" s="280">
        <f t="shared" si="175"/>
        <v>0</v>
      </c>
      <c r="D713" s="280">
        <v>0</v>
      </c>
      <c r="E713" s="346"/>
    </row>
    <row r="714" spans="1:5" ht="21" customHeight="1">
      <c r="A714" s="348">
        <v>2100212</v>
      </c>
      <c r="B714" s="345" t="s">
        <v>702</v>
      </c>
      <c r="C714" s="280">
        <f t="shared" si="175"/>
        <v>0</v>
      </c>
      <c r="D714" s="280">
        <v>0</v>
      </c>
      <c r="E714" s="346"/>
    </row>
    <row r="715" spans="1:5" ht="21" customHeight="1">
      <c r="A715" s="348">
        <v>2100213</v>
      </c>
      <c r="B715" s="345" t="s">
        <v>703</v>
      </c>
      <c r="C715" s="280">
        <f t="shared" si="175"/>
        <v>223</v>
      </c>
      <c r="D715" s="280">
        <v>223</v>
      </c>
      <c r="E715" s="346"/>
    </row>
    <row r="716" spans="1:5" ht="21" customHeight="1">
      <c r="A716" s="348">
        <v>2100299</v>
      </c>
      <c r="B716" s="345" t="s">
        <v>704</v>
      </c>
      <c r="C716" s="280">
        <f t="shared" si="175"/>
        <v>211</v>
      </c>
      <c r="D716" s="280">
        <v>211</v>
      </c>
      <c r="E716" s="346"/>
    </row>
    <row r="717" spans="1:5" ht="21" customHeight="1">
      <c r="A717" s="354">
        <v>21003</v>
      </c>
      <c r="B717" s="344" t="s">
        <v>705</v>
      </c>
      <c r="C717" s="311">
        <f t="shared" ref="C717:E717" si="176">SUM(C718:C720)</f>
        <v>4908</v>
      </c>
      <c r="D717" s="311">
        <f t="shared" si="176"/>
        <v>4908</v>
      </c>
      <c r="E717" s="311">
        <f t="shared" si="176"/>
        <v>0</v>
      </c>
    </row>
    <row r="718" spans="1:5" ht="21" customHeight="1">
      <c r="A718" s="354">
        <v>2100301</v>
      </c>
      <c r="B718" s="345" t="s">
        <v>706</v>
      </c>
      <c r="C718" s="280">
        <f t="shared" ref="C718:C720" si="177">D718+E718</f>
        <v>310</v>
      </c>
      <c r="D718" s="280">
        <v>310</v>
      </c>
      <c r="E718" s="346"/>
    </row>
    <row r="719" spans="1:5" ht="21" customHeight="1">
      <c r="A719" s="354">
        <v>2100302</v>
      </c>
      <c r="B719" s="345" t="s">
        <v>707</v>
      </c>
      <c r="C719" s="280">
        <f t="shared" si="177"/>
        <v>4228</v>
      </c>
      <c r="D719" s="280">
        <v>4228</v>
      </c>
      <c r="E719" s="346"/>
    </row>
    <row r="720" spans="1:5" ht="21" customHeight="1">
      <c r="A720" s="354">
        <v>2100399</v>
      </c>
      <c r="B720" s="345" t="s">
        <v>708</v>
      </c>
      <c r="C720" s="280">
        <f t="shared" si="177"/>
        <v>370</v>
      </c>
      <c r="D720" s="280">
        <v>370</v>
      </c>
      <c r="E720" s="346"/>
    </row>
    <row r="721" spans="1:5" s="20" customFormat="1" ht="21" customHeight="1">
      <c r="A721" s="354">
        <v>21004</v>
      </c>
      <c r="B721" s="344" t="s">
        <v>709</v>
      </c>
      <c r="C721" s="311">
        <f t="shared" ref="C721:E721" si="178">SUM(C722:C732)</f>
        <v>7509</v>
      </c>
      <c r="D721" s="311">
        <f t="shared" si="178"/>
        <v>7509</v>
      </c>
      <c r="E721" s="311">
        <f t="shared" si="178"/>
        <v>0</v>
      </c>
    </row>
    <row r="722" spans="1:5" s="34" customFormat="1" ht="21" customHeight="1">
      <c r="A722" s="354">
        <v>2100401</v>
      </c>
      <c r="B722" s="345" t="s">
        <v>710</v>
      </c>
      <c r="C722" s="280">
        <f t="shared" ref="C722:C732" si="179">D722+E722</f>
        <v>1041</v>
      </c>
      <c r="D722" s="280">
        <v>1041</v>
      </c>
      <c r="E722" s="346"/>
    </row>
    <row r="723" spans="1:5" ht="21" customHeight="1">
      <c r="A723" s="354">
        <v>2100402</v>
      </c>
      <c r="B723" s="345" t="s">
        <v>711</v>
      </c>
      <c r="C723" s="280">
        <f t="shared" si="179"/>
        <v>244</v>
      </c>
      <c r="D723" s="280">
        <v>244</v>
      </c>
      <c r="E723" s="349"/>
    </row>
    <row r="724" spans="1:5" ht="21" customHeight="1">
      <c r="A724" s="348">
        <v>2100403</v>
      </c>
      <c r="B724" s="345" t="s">
        <v>712</v>
      </c>
      <c r="C724" s="280">
        <f t="shared" si="179"/>
        <v>803</v>
      </c>
      <c r="D724" s="280">
        <v>803</v>
      </c>
      <c r="E724" s="346"/>
    </row>
    <row r="725" spans="1:5" ht="21" customHeight="1">
      <c r="A725" s="348">
        <v>2100404</v>
      </c>
      <c r="B725" s="345" t="s">
        <v>713</v>
      </c>
      <c r="C725" s="280"/>
      <c r="D725" s="280">
        <v>0</v>
      </c>
      <c r="E725" s="349"/>
    </row>
    <row r="726" spans="1:5" s="34" customFormat="1" ht="21" customHeight="1">
      <c r="A726" s="348">
        <v>2100405</v>
      </c>
      <c r="B726" s="345" t="s">
        <v>714</v>
      </c>
      <c r="C726" s="280"/>
      <c r="D726" s="280">
        <v>0</v>
      </c>
      <c r="E726" s="349"/>
    </row>
    <row r="727" spans="1:5" ht="21" customHeight="1">
      <c r="A727" s="348">
        <v>2100406</v>
      </c>
      <c r="B727" s="345" t="s">
        <v>715</v>
      </c>
      <c r="C727" s="280"/>
      <c r="D727" s="280">
        <v>0</v>
      </c>
      <c r="E727" s="346"/>
    </row>
    <row r="728" spans="1:5" ht="21" customHeight="1">
      <c r="A728" s="348">
        <v>2100407</v>
      </c>
      <c r="B728" s="345" t="s">
        <v>716</v>
      </c>
      <c r="C728" s="280">
        <f t="shared" si="179"/>
        <v>118</v>
      </c>
      <c r="D728" s="280">
        <v>118</v>
      </c>
      <c r="E728" s="346"/>
    </row>
    <row r="729" spans="1:5" ht="21" customHeight="1">
      <c r="A729" s="348">
        <v>2100408</v>
      </c>
      <c r="B729" s="345" t="s">
        <v>717</v>
      </c>
      <c r="C729" s="280">
        <f t="shared" si="179"/>
        <v>4402</v>
      </c>
      <c r="D729" s="280">
        <v>4402</v>
      </c>
      <c r="E729" s="346"/>
    </row>
    <row r="730" spans="1:5" ht="21" customHeight="1">
      <c r="A730" s="348">
        <v>2100409</v>
      </c>
      <c r="B730" s="345" t="s">
        <v>718</v>
      </c>
      <c r="C730" s="280">
        <f t="shared" si="179"/>
        <v>811</v>
      </c>
      <c r="D730" s="280">
        <v>811</v>
      </c>
      <c r="E730" s="280"/>
    </row>
    <row r="731" spans="1:5" ht="21" customHeight="1">
      <c r="A731" s="348">
        <v>2100410</v>
      </c>
      <c r="B731" s="345" t="s">
        <v>719</v>
      </c>
      <c r="C731" s="280">
        <f t="shared" si="179"/>
        <v>76</v>
      </c>
      <c r="D731" s="280">
        <v>76</v>
      </c>
      <c r="E731" s="346"/>
    </row>
    <row r="732" spans="1:5" ht="21" customHeight="1">
      <c r="A732" s="348">
        <v>2100499</v>
      </c>
      <c r="B732" s="345" t="s">
        <v>720</v>
      </c>
      <c r="C732" s="280">
        <f t="shared" si="179"/>
        <v>14</v>
      </c>
      <c r="D732" s="280">
        <v>14</v>
      </c>
      <c r="E732" s="346"/>
    </row>
    <row r="733" spans="1:5" ht="21" customHeight="1">
      <c r="A733" s="348">
        <v>21007</v>
      </c>
      <c r="B733" s="344" t="s">
        <v>721</v>
      </c>
      <c r="C733" s="311">
        <f t="shared" ref="C733:E733" si="180">SUM(C734:C736)</f>
        <v>2159</v>
      </c>
      <c r="D733" s="311">
        <f t="shared" si="180"/>
        <v>2159</v>
      </c>
      <c r="E733" s="311">
        <f t="shared" si="180"/>
        <v>0</v>
      </c>
    </row>
    <row r="734" spans="1:5" ht="21" customHeight="1">
      <c r="A734" s="348">
        <v>2100716</v>
      </c>
      <c r="B734" s="345" t="s">
        <v>722</v>
      </c>
      <c r="C734" s="280">
        <f t="shared" ref="C734:C736" si="181">D734+E734</f>
        <v>306</v>
      </c>
      <c r="D734" s="280">
        <v>306</v>
      </c>
      <c r="E734" s="346"/>
    </row>
    <row r="735" spans="1:5" ht="21" customHeight="1">
      <c r="A735" s="348">
        <v>2100717</v>
      </c>
      <c r="B735" s="345" t="s">
        <v>723</v>
      </c>
      <c r="C735" s="280">
        <f t="shared" si="181"/>
        <v>1815</v>
      </c>
      <c r="D735" s="280">
        <v>1815</v>
      </c>
      <c r="E735" s="346"/>
    </row>
    <row r="736" spans="1:5" ht="21" customHeight="1">
      <c r="A736" s="348">
        <v>2100799</v>
      </c>
      <c r="B736" s="345" t="s">
        <v>724</v>
      </c>
      <c r="C736" s="280">
        <f t="shared" si="181"/>
        <v>38</v>
      </c>
      <c r="D736" s="280">
        <v>38</v>
      </c>
      <c r="E736" s="346"/>
    </row>
    <row r="737" spans="1:5" s="34" customFormat="1" ht="21" customHeight="1">
      <c r="A737" s="348">
        <v>21011</v>
      </c>
      <c r="B737" s="344" t="s">
        <v>725</v>
      </c>
      <c r="C737" s="311">
        <f t="shared" ref="C737:E737" si="182">SUM(C738:C741)</f>
        <v>9481</v>
      </c>
      <c r="D737" s="311">
        <f t="shared" si="182"/>
        <v>9481</v>
      </c>
      <c r="E737" s="311">
        <f t="shared" si="182"/>
        <v>0</v>
      </c>
    </row>
    <row r="738" spans="1:5" ht="21" customHeight="1">
      <c r="A738" s="348">
        <v>2101101</v>
      </c>
      <c r="B738" s="345" t="s">
        <v>726</v>
      </c>
      <c r="C738" s="280">
        <f t="shared" ref="C738:C741" si="183">D738+E738</f>
        <v>2343</v>
      </c>
      <c r="D738" s="280">
        <v>2343</v>
      </c>
      <c r="E738" s="346"/>
    </row>
    <row r="739" spans="1:5" ht="21" customHeight="1">
      <c r="A739" s="348">
        <v>2101102</v>
      </c>
      <c r="B739" s="345" t="s">
        <v>727</v>
      </c>
      <c r="C739" s="280">
        <f t="shared" si="183"/>
        <v>6072</v>
      </c>
      <c r="D739" s="280">
        <v>6072</v>
      </c>
      <c r="E739" s="346"/>
    </row>
    <row r="740" spans="1:5" ht="21" customHeight="1">
      <c r="A740" s="348">
        <v>2101103</v>
      </c>
      <c r="B740" s="345" t="s">
        <v>728</v>
      </c>
      <c r="C740" s="280">
        <f t="shared" si="183"/>
        <v>719</v>
      </c>
      <c r="D740" s="280">
        <v>719</v>
      </c>
      <c r="E740" s="346"/>
    </row>
    <row r="741" spans="1:5" ht="21" customHeight="1">
      <c r="A741" s="348">
        <v>2101199</v>
      </c>
      <c r="B741" s="345" t="s">
        <v>729</v>
      </c>
      <c r="C741" s="280">
        <f t="shared" si="183"/>
        <v>347</v>
      </c>
      <c r="D741" s="280">
        <v>347</v>
      </c>
      <c r="E741" s="346"/>
    </row>
    <row r="742" spans="1:5" ht="21" customHeight="1">
      <c r="A742" s="348">
        <v>21012</v>
      </c>
      <c r="B742" s="344" t="s">
        <v>730</v>
      </c>
      <c r="C742" s="311">
        <f t="shared" ref="C742:E742" si="184">SUM(C743:C745)</f>
        <v>2934</v>
      </c>
      <c r="D742" s="311">
        <f t="shared" si="184"/>
        <v>2934</v>
      </c>
      <c r="E742" s="311">
        <f t="shared" si="184"/>
        <v>0</v>
      </c>
    </row>
    <row r="743" spans="1:5" ht="21" customHeight="1">
      <c r="A743" s="348">
        <v>2101201</v>
      </c>
      <c r="B743" s="345" t="s">
        <v>731</v>
      </c>
      <c r="C743" s="280">
        <f t="shared" ref="C743:C745" si="185">D743+E743</f>
        <v>0</v>
      </c>
      <c r="D743" s="280">
        <v>0</v>
      </c>
      <c r="E743" s="346"/>
    </row>
    <row r="744" spans="1:5" s="34" customFormat="1" ht="21" customHeight="1">
      <c r="A744" s="348">
        <v>2101202</v>
      </c>
      <c r="B744" s="345" t="s">
        <v>732</v>
      </c>
      <c r="C744" s="280">
        <f t="shared" si="185"/>
        <v>2934</v>
      </c>
      <c r="D744" s="280">
        <v>2934</v>
      </c>
      <c r="E744" s="346"/>
    </row>
    <row r="745" spans="1:5" ht="21" customHeight="1">
      <c r="A745" s="348">
        <v>2101299</v>
      </c>
      <c r="B745" s="345" t="s">
        <v>733</v>
      </c>
      <c r="C745" s="280">
        <f t="shared" si="185"/>
        <v>0</v>
      </c>
      <c r="D745" s="280">
        <v>0</v>
      </c>
      <c r="E745" s="346"/>
    </row>
    <row r="746" spans="1:5" ht="21" customHeight="1">
      <c r="A746" s="348">
        <v>21013</v>
      </c>
      <c r="B746" s="344" t="s">
        <v>734</v>
      </c>
      <c r="C746" s="311">
        <f t="shared" ref="C746:E746" si="186">SUM(C747:C749)</f>
        <v>2769</v>
      </c>
      <c r="D746" s="311">
        <f t="shared" si="186"/>
        <v>2769</v>
      </c>
      <c r="E746" s="311">
        <f t="shared" si="186"/>
        <v>0</v>
      </c>
    </row>
    <row r="747" spans="1:5" ht="21" customHeight="1">
      <c r="A747" s="348">
        <v>2101301</v>
      </c>
      <c r="B747" s="345" t="s">
        <v>735</v>
      </c>
      <c r="C747" s="280">
        <f t="shared" ref="C747:C749" si="187">D747+E747</f>
        <v>2670</v>
      </c>
      <c r="D747" s="280">
        <v>2670</v>
      </c>
      <c r="E747" s="346"/>
    </row>
    <row r="748" spans="1:5" ht="21" customHeight="1">
      <c r="A748" s="348">
        <v>2101302</v>
      </c>
      <c r="B748" s="345" t="s">
        <v>736</v>
      </c>
      <c r="C748" s="280">
        <f t="shared" si="187"/>
        <v>66</v>
      </c>
      <c r="D748" s="280">
        <v>66</v>
      </c>
      <c r="E748" s="346"/>
    </row>
    <row r="749" spans="1:5" ht="21" customHeight="1">
      <c r="A749" s="348">
        <v>2101399</v>
      </c>
      <c r="B749" s="345" t="s">
        <v>737</v>
      </c>
      <c r="C749" s="280">
        <f t="shared" si="187"/>
        <v>33</v>
      </c>
      <c r="D749" s="280">
        <v>33</v>
      </c>
      <c r="E749" s="346"/>
    </row>
    <row r="750" spans="1:5" s="34" customFormat="1" ht="21" customHeight="1">
      <c r="A750" s="348">
        <v>21014</v>
      </c>
      <c r="B750" s="344" t="s">
        <v>738</v>
      </c>
      <c r="C750" s="311">
        <f t="shared" ref="C750:E750" si="188">SUM(C751:C752)</f>
        <v>4</v>
      </c>
      <c r="D750" s="311">
        <f t="shared" si="188"/>
        <v>4</v>
      </c>
      <c r="E750" s="311">
        <f t="shared" si="188"/>
        <v>0</v>
      </c>
    </row>
    <row r="751" spans="1:5" ht="21" customHeight="1">
      <c r="A751" s="354">
        <v>2101401</v>
      </c>
      <c r="B751" s="345" t="s">
        <v>739</v>
      </c>
      <c r="C751" s="280">
        <f t="shared" ref="C751" si="189">D751+E751</f>
        <v>4</v>
      </c>
      <c r="D751" s="280">
        <v>4</v>
      </c>
      <c r="E751" s="349"/>
    </row>
    <row r="752" spans="1:5" ht="21" customHeight="1">
      <c r="A752" s="354">
        <v>2101499</v>
      </c>
      <c r="B752" s="345" t="s">
        <v>740</v>
      </c>
      <c r="C752" s="280"/>
      <c r="D752" s="280">
        <v>0</v>
      </c>
      <c r="E752" s="346"/>
    </row>
    <row r="753" spans="1:5" s="34" customFormat="1" ht="21" customHeight="1">
      <c r="A753" s="354">
        <v>21015</v>
      </c>
      <c r="B753" s="344" t="s">
        <v>741</v>
      </c>
      <c r="C753" s="311">
        <f t="shared" ref="C753:E753" si="190">SUM(C754:C761)</f>
        <v>426</v>
      </c>
      <c r="D753" s="311">
        <f t="shared" si="190"/>
        <v>426</v>
      </c>
      <c r="E753" s="311">
        <f t="shared" si="190"/>
        <v>0</v>
      </c>
    </row>
    <row r="754" spans="1:5" ht="21" customHeight="1">
      <c r="A754" s="354">
        <v>2101501</v>
      </c>
      <c r="B754" s="345" t="s">
        <v>742</v>
      </c>
      <c r="C754" s="280">
        <f t="shared" ref="C754:C761" si="191">D754+E754</f>
        <v>362</v>
      </c>
      <c r="D754" s="280">
        <v>362</v>
      </c>
      <c r="E754" s="346"/>
    </row>
    <row r="755" spans="1:5" ht="21" customHeight="1">
      <c r="A755" s="354">
        <v>2101502</v>
      </c>
      <c r="B755" s="345" t="s">
        <v>743</v>
      </c>
      <c r="C755" s="280">
        <f t="shared" si="191"/>
        <v>3</v>
      </c>
      <c r="D755" s="280">
        <v>3</v>
      </c>
      <c r="E755" s="346"/>
    </row>
    <row r="756" spans="1:5" s="34" customFormat="1" ht="21" customHeight="1">
      <c r="A756" s="354">
        <v>2101503</v>
      </c>
      <c r="B756" s="345" t="s">
        <v>744</v>
      </c>
      <c r="C756" s="280">
        <f t="shared" si="191"/>
        <v>0</v>
      </c>
      <c r="D756" s="280">
        <v>0</v>
      </c>
      <c r="E756" s="346"/>
    </row>
    <row r="757" spans="1:5" ht="21" customHeight="1">
      <c r="A757" s="354">
        <v>2101504</v>
      </c>
      <c r="B757" s="345" t="s">
        <v>745</v>
      </c>
      <c r="C757" s="280">
        <f t="shared" si="191"/>
        <v>0</v>
      </c>
      <c r="D757" s="280">
        <v>0</v>
      </c>
      <c r="E757" s="346"/>
    </row>
    <row r="758" spans="1:5" s="34" customFormat="1" ht="21" customHeight="1">
      <c r="A758" s="354">
        <v>2101505</v>
      </c>
      <c r="B758" s="345" t="s">
        <v>746</v>
      </c>
      <c r="C758" s="280">
        <f t="shared" si="191"/>
        <v>0</v>
      </c>
      <c r="D758" s="280">
        <v>0</v>
      </c>
      <c r="E758" s="349"/>
    </row>
    <row r="759" spans="1:5" ht="21" customHeight="1">
      <c r="A759" s="354">
        <v>2101506</v>
      </c>
      <c r="B759" s="345" t="s">
        <v>747</v>
      </c>
      <c r="C759" s="280">
        <f t="shared" si="191"/>
        <v>0</v>
      </c>
      <c r="D759" s="280">
        <v>0</v>
      </c>
      <c r="E759" s="346"/>
    </row>
    <row r="760" spans="1:5" s="34" customFormat="1" ht="21" customHeight="1">
      <c r="A760" s="354">
        <v>2101550</v>
      </c>
      <c r="B760" s="345" t="s">
        <v>748</v>
      </c>
      <c r="C760" s="280">
        <f t="shared" si="191"/>
        <v>46</v>
      </c>
      <c r="D760" s="280">
        <v>46</v>
      </c>
      <c r="E760" s="346"/>
    </row>
    <row r="761" spans="1:5" ht="21" customHeight="1">
      <c r="A761" s="354">
        <v>2101599</v>
      </c>
      <c r="B761" s="345" t="s">
        <v>749</v>
      </c>
      <c r="C761" s="280">
        <f t="shared" si="191"/>
        <v>15</v>
      </c>
      <c r="D761" s="280">
        <v>15</v>
      </c>
      <c r="E761" s="346"/>
    </row>
    <row r="762" spans="1:5" ht="21" customHeight="1">
      <c r="A762" s="354">
        <v>21017</v>
      </c>
      <c r="B762" s="344" t="s">
        <v>752</v>
      </c>
      <c r="C762" s="280">
        <f t="shared" ref="C762:E762" si="192">SUM(C763:C768)</f>
        <v>0</v>
      </c>
      <c r="D762" s="280">
        <f t="shared" si="192"/>
        <v>0</v>
      </c>
      <c r="E762" s="280">
        <f t="shared" si="192"/>
        <v>0</v>
      </c>
    </row>
    <row r="763" spans="1:5" ht="21" customHeight="1">
      <c r="A763" s="354">
        <v>2101701</v>
      </c>
      <c r="B763" s="345" t="s">
        <v>753</v>
      </c>
      <c r="C763" s="280"/>
      <c r="D763" s="280">
        <v>0</v>
      </c>
      <c r="E763" s="346"/>
    </row>
    <row r="764" spans="1:5" s="34" customFormat="1" ht="21" customHeight="1">
      <c r="A764" s="354">
        <v>2101702</v>
      </c>
      <c r="B764" s="345" t="s">
        <v>754</v>
      </c>
      <c r="C764" s="280"/>
      <c r="D764" s="280">
        <v>0</v>
      </c>
      <c r="E764" s="346"/>
    </row>
    <row r="765" spans="1:5" ht="21" customHeight="1">
      <c r="A765" s="354">
        <v>2101703</v>
      </c>
      <c r="B765" s="345" t="s">
        <v>755</v>
      </c>
      <c r="C765" s="280"/>
      <c r="D765" s="280">
        <v>0</v>
      </c>
      <c r="E765" s="346"/>
    </row>
    <row r="766" spans="1:5" s="34" customFormat="1" ht="21" customHeight="1">
      <c r="A766" s="354">
        <v>2101704</v>
      </c>
      <c r="B766" s="345" t="s">
        <v>756</v>
      </c>
      <c r="C766" s="280"/>
      <c r="D766" s="280">
        <v>0</v>
      </c>
      <c r="E766" s="346"/>
    </row>
    <row r="767" spans="1:5" s="34" customFormat="1" ht="21" customHeight="1">
      <c r="A767" s="354">
        <v>2101750</v>
      </c>
      <c r="B767" s="345" t="s">
        <v>748</v>
      </c>
      <c r="C767" s="280"/>
      <c r="D767" s="280"/>
      <c r="E767" s="346"/>
    </row>
    <row r="768" spans="1:5" ht="21" customHeight="1">
      <c r="A768" s="354">
        <v>2101799</v>
      </c>
      <c r="B768" s="345" t="s">
        <v>757</v>
      </c>
      <c r="C768" s="280"/>
      <c r="D768" s="280">
        <v>0</v>
      </c>
      <c r="E768" s="346"/>
    </row>
    <row r="769" spans="1:5" s="34" customFormat="1" ht="21" customHeight="1">
      <c r="A769" s="354">
        <v>21018</v>
      </c>
      <c r="B769" s="344" t="s">
        <v>758</v>
      </c>
      <c r="C769" s="280">
        <f>SUM(C770:C773)</f>
        <v>0</v>
      </c>
      <c r="D769" s="280">
        <f t="shared" ref="D769:E769" si="193">SUM(D770:D773)</f>
        <v>0</v>
      </c>
      <c r="E769" s="280">
        <f t="shared" si="193"/>
        <v>0</v>
      </c>
    </row>
    <row r="770" spans="1:5" ht="21" customHeight="1">
      <c r="A770" s="354">
        <v>2101801</v>
      </c>
      <c r="B770" s="345" t="s">
        <v>753</v>
      </c>
      <c r="C770" s="280"/>
      <c r="D770" s="280">
        <v>0</v>
      </c>
      <c r="E770" s="346"/>
    </row>
    <row r="771" spans="1:5" ht="21" customHeight="1">
      <c r="A771" s="354">
        <v>2101802</v>
      </c>
      <c r="B771" s="345" t="s">
        <v>754</v>
      </c>
      <c r="C771" s="280"/>
      <c r="D771" s="280">
        <v>0</v>
      </c>
      <c r="E771" s="346"/>
    </row>
    <row r="772" spans="1:5" ht="21" customHeight="1">
      <c r="A772" s="354">
        <v>2101803</v>
      </c>
      <c r="B772" s="345" t="s">
        <v>755</v>
      </c>
      <c r="C772" s="280"/>
      <c r="D772" s="280">
        <v>0</v>
      </c>
      <c r="E772" s="346"/>
    </row>
    <row r="773" spans="1:5" ht="21" customHeight="1">
      <c r="A773" s="354">
        <v>2101899</v>
      </c>
      <c r="B773" s="345" t="s">
        <v>759</v>
      </c>
      <c r="C773" s="280"/>
      <c r="D773" s="280">
        <v>0</v>
      </c>
      <c r="E773" s="346"/>
    </row>
    <row r="774" spans="1:5" ht="21" customHeight="1">
      <c r="A774" s="354">
        <v>21019</v>
      </c>
      <c r="B774" s="344" t="s">
        <v>1441</v>
      </c>
      <c r="C774" s="280">
        <f>SUM(C775:C776)</f>
        <v>0</v>
      </c>
      <c r="D774" s="280">
        <f t="shared" ref="D774:E774" si="194">SUM(D775:D776)</f>
        <v>0</v>
      </c>
      <c r="E774" s="280">
        <f t="shared" si="194"/>
        <v>0</v>
      </c>
    </row>
    <row r="775" spans="1:5" ht="21" customHeight="1">
      <c r="A775" s="354">
        <v>2101901</v>
      </c>
      <c r="B775" s="345" t="s">
        <v>1442</v>
      </c>
      <c r="C775" s="280">
        <f>D775+E775</f>
        <v>0</v>
      </c>
      <c r="D775" s="280"/>
      <c r="E775" s="346"/>
    </row>
    <row r="776" spans="1:5" ht="21" customHeight="1">
      <c r="A776" s="354">
        <v>2101999</v>
      </c>
      <c r="B776" s="345" t="s">
        <v>1443</v>
      </c>
      <c r="C776" s="280">
        <f>D776+E776</f>
        <v>0</v>
      </c>
      <c r="D776" s="280"/>
      <c r="E776" s="346"/>
    </row>
    <row r="777" spans="1:5" ht="21" customHeight="1">
      <c r="A777" s="354">
        <v>21099</v>
      </c>
      <c r="B777" s="344" t="s">
        <v>760</v>
      </c>
      <c r="C777" s="311">
        <f t="shared" ref="C777:E777" si="195">SUM(C778)</f>
        <v>422</v>
      </c>
      <c r="D777" s="311">
        <f t="shared" si="195"/>
        <v>422</v>
      </c>
      <c r="E777" s="311">
        <f t="shared" si="195"/>
        <v>0</v>
      </c>
    </row>
    <row r="778" spans="1:5" ht="21" customHeight="1">
      <c r="A778" s="354">
        <v>2109999</v>
      </c>
      <c r="B778" s="345" t="s">
        <v>761</v>
      </c>
      <c r="C778" s="280">
        <f>D778+E778</f>
        <v>422</v>
      </c>
      <c r="D778" s="280">
        <v>422</v>
      </c>
      <c r="E778" s="346"/>
    </row>
    <row r="779" spans="1:5" ht="21" customHeight="1">
      <c r="A779" s="354">
        <v>211</v>
      </c>
      <c r="B779" s="344" t="s">
        <v>137</v>
      </c>
      <c r="C779" s="311">
        <f>C780+C790+C794+C803+C810+C817+C820+C823+C825+C827+C833+C835+C837+C848</f>
        <v>5521</v>
      </c>
      <c r="D779" s="311">
        <f t="shared" ref="D779:E779" si="196">D780+D790+D794+D803+D810+D817+D820+D823+D825+D827+D833+D835+D837+D848</f>
        <v>5521</v>
      </c>
      <c r="E779" s="311">
        <f t="shared" si="196"/>
        <v>0</v>
      </c>
    </row>
    <row r="780" spans="1:5" ht="21" customHeight="1">
      <c r="A780" s="354">
        <v>21101</v>
      </c>
      <c r="B780" s="344" t="s">
        <v>762</v>
      </c>
      <c r="C780" s="311">
        <f t="shared" ref="C780:E780" si="197">SUM(C781:C789)</f>
        <v>125</v>
      </c>
      <c r="D780" s="311">
        <f t="shared" si="197"/>
        <v>125</v>
      </c>
      <c r="E780" s="311">
        <f t="shared" si="197"/>
        <v>0</v>
      </c>
    </row>
    <row r="781" spans="1:5" ht="21" customHeight="1">
      <c r="A781" s="354">
        <v>2110101</v>
      </c>
      <c r="B781" s="345" t="s">
        <v>211</v>
      </c>
      <c r="C781" s="280">
        <f t="shared" ref="C781:C786" si="198">D781+E781</f>
        <v>118</v>
      </c>
      <c r="D781" s="280">
        <v>118</v>
      </c>
      <c r="E781" s="346"/>
    </row>
    <row r="782" spans="1:5" ht="21" customHeight="1">
      <c r="A782" s="354">
        <v>2110102</v>
      </c>
      <c r="B782" s="345" t="s">
        <v>212</v>
      </c>
      <c r="C782" s="280">
        <f t="shared" si="198"/>
        <v>7</v>
      </c>
      <c r="D782" s="280">
        <v>7</v>
      </c>
      <c r="E782" s="346"/>
    </row>
    <row r="783" spans="1:5" ht="21" customHeight="1">
      <c r="A783" s="354">
        <v>2110103</v>
      </c>
      <c r="B783" s="345" t="s">
        <v>213</v>
      </c>
      <c r="C783" s="280">
        <f t="shared" si="198"/>
        <v>0</v>
      </c>
      <c r="D783" s="280">
        <v>0</v>
      </c>
      <c r="E783" s="349"/>
    </row>
    <row r="784" spans="1:5" ht="21" customHeight="1">
      <c r="A784" s="354">
        <v>2110104</v>
      </c>
      <c r="B784" s="345" t="s">
        <v>763</v>
      </c>
      <c r="C784" s="280">
        <f t="shared" si="198"/>
        <v>0</v>
      </c>
      <c r="D784" s="280">
        <v>0</v>
      </c>
      <c r="E784" s="346"/>
    </row>
    <row r="785" spans="1:5" ht="21" customHeight="1">
      <c r="A785" s="354">
        <v>2110105</v>
      </c>
      <c r="B785" s="345" t="s">
        <v>764</v>
      </c>
      <c r="C785" s="280">
        <f t="shared" si="198"/>
        <v>0</v>
      </c>
      <c r="D785" s="280">
        <v>0</v>
      </c>
      <c r="E785" s="349"/>
    </row>
    <row r="786" spans="1:5" ht="21" customHeight="1">
      <c r="A786" s="354">
        <v>2110106</v>
      </c>
      <c r="B786" s="345" t="s">
        <v>765</v>
      </c>
      <c r="C786" s="280">
        <f t="shared" si="198"/>
        <v>0</v>
      </c>
      <c r="D786" s="280">
        <v>0</v>
      </c>
      <c r="E786" s="346"/>
    </row>
    <row r="787" spans="1:5" s="34" customFormat="1" ht="21" customHeight="1">
      <c r="A787" s="354">
        <v>2110107</v>
      </c>
      <c r="B787" s="345" t="s">
        <v>766</v>
      </c>
      <c r="C787" s="280"/>
      <c r="D787" s="280">
        <v>0</v>
      </c>
      <c r="E787" s="349"/>
    </row>
    <row r="788" spans="1:5" ht="21" customHeight="1">
      <c r="A788" s="354">
        <v>2110108</v>
      </c>
      <c r="B788" s="345" t="s">
        <v>767</v>
      </c>
      <c r="C788" s="280"/>
      <c r="D788" s="280">
        <v>0</v>
      </c>
      <c r="E788" s="346"/>
    </row>
    <row r="789" spans="1:5" s="34" customFormat="1" ht="21" customHeight="1">
      <c r="A789" s="354">
        <v>2110199</v>
      </c>
      <c r="B789" s="345" t="s">
        <v>768</v>
      </c>
      <c r="C789" s="280"/>
      <c r="D789" s="280">
        <v>0</v>
      </c>
      <c r="E789" s="346"/>
    </row>
    <row r="790" spans="1:5" s="34" customFormat="1" ht="21" customHeight="1">
      <c r="A790" s="354">
        <v>21102</v>
      </c>
      <c r="B790" s="344" t="s">
        <v>769</v>
      </c>
      <c r="C790" s="311">
        <f t="shared" ref="C790:E790" si="199">SUM(C791:C793)</f>
        <v>0</v>
      </c>
      <c r="D790" s="311">
        <f t="shared" si="199"/>
        <v>0</v>
      </c>
      <c r="E790" s="311">
        <f t="shared" si="199"/>
        <v>0</v>
      </c>
    </row>
    <row r="791" spans="1:5" ht="21" customHeight="1">
      <c r="A791" s="354">
        <v>2110203</v>
      </c>
      <c r="B791" s="345" t="s">
        <v>770</v>
      </c>
      <c r="C791" s="280"/>
      <c r="D791" s="280">
        <v>0</v>
      </c>
      <c r="E791" s="346"/>
    </row>
    <row r="792" spans="1:5" ht="21" customHeight="1">
      <c r="A792" s="354">
        <v>2110204</v>
      </c>
      <c r="B792" s="345" t="s">
        <v>771</v>
      </c>
      <c r="C792" s="280"/>
      <c r="D792" s="280">
        <v>0</v>
      </c>
      <c r="E792" s="346"/>
    </row>
    <row r="793" spans="1:5" ht="21" customHeight="1">
      <c r="A793" s="354">
        <v>2110299</v>
      </c>
      <c r="B793" s="345" t="s">
        <v>772</v>
      </c>
      <c r="C793" s="280">
        <f t="shared" ref="C793" si="200">D793+E793</f>
        <v>0</v>
      </c>
      <c r="D793" s="280">
        <v>0</v>
      </c>
      <c r="E793" s="349"/>
    </row>
    <row r="794" spans="1:5" ht="21" customHeight="1">
      <c r="A794" s="354">
        <v>21103</v>
      </c>
      <c r="B794" s="344" t="s">
        <v>773</v>
      </c>
      <c r="C794" s="311">
        <f t="shared" ref="C794:E794" si="201">SUM(C795:C802)</f>
        <v>4400</v>
      </c>
      <c r="D794" s="311">
        <f t="shared" si="201"/>
        <v>4400</v>
      </c>
      <c r="E794" s="311">
        <f t="shared" si="201"/>
        <v>0</v>
      </c>
    </row>
    <row r="795" spans="1:5" ht="21" customHeight="1">
      <c r="A795" s="354">
        <v>2110301</v>
      </c>
      <c r="B795" s="345" t="s">
        <v>774</v>
      </c>
      <c r="C795" s="280"/>
      <c r="D795" s="280">
        <v>0</v>
      </c>
      <c r="E795" s="349"/>
    </row>
    <row r="796" spans="1:5" ht="21" customHeight="1">
      <c r="A796" s="354">
        <v>2110302</v>
      </c>
      <c r="B796" s="345" t="s">
        <v>775</v>
      </c>
      <c r="C796" s="280">
        <f t="shared" ref="C796:C802" si="202">D796+E796</f>
        <v>4256</v>
      </c>
      <c r="D796" s="280">
        <v>4256</v>
      </c>
      <c r="E796" s="346"/>
    </row>
    <row r="797" spans="1:5" ht="21" customHeight="1">
      <c r="A797" s="354">
        <v>2110303</v>
      </c>
      <c r="B797" s="345" t="s">
        <v>776</v>
      </c>
      <c r="C797" s="280">
        <f t="shared" si="202"/>
        <v>0</v>
      </c>
      <c r="D797" s="280">
        <v>0</v>
      </c>
      <c r="E797" s="349"/>
    </row>
    <row r="798" spans="1:5" ht="21" customHeight="1">
      <c r="A798" s="354">
        <v>2110304</v>
      </c>
      <c r="B798" s="345" t="s">
        <v>777</v>
      </c>
      <c r="C798" s="280">
        <f t="shared" si="202"/>
        <v>0</v>
      </c>
      <c r="D798" s="280">
        <v>0</v>
      </c>
      <c r="E798" s="346"/>
    </row>
    <row r="799" spans="1:5" ht="21" customHeight="1">
      <c r="A799" s="354">
        <v>2110305</v>
      </c>
      <c r="B799" s="345" t="s">
        <v>778</v>
      </c>
      <c r="C799" s="280">
        <f t="shared" si="202"/>
        <v>0</v>
      </c>
      <c r="D799" s="280">
        <v>0</v>
      </c>
      <c r="E799" s="346"/>
    </row>
    <row r="800" spans="1:5" ht="21" customHeight="1">
      <c r="A800" s="354">
        <v>2110306</v>
      </c>
      <c r="B800" s="345" t="s">
        <v>779</v>
      </c>
      <c r="C800" s="280">
        <f t="shared" si="202"/>
        <v>0</v>
      </c>
      <c r="D800" s="280">
        <v>0</v>
      </c>
      <c r="E800" s="346"/>
    </row>
    <row r="801" spans="1:5" s="34" customFormat="1" ht="21" customHeight="1">
      <c r="A801" s="354">
        <v>2110307</v>
      </c>
      <c r="B801" s="345" t="s">
        <v>780</v>
      </c>
      <c r="C801" s="280">
        <f t="shared" si="202"/>
        <v>144</v>
      </c>
      <c r="D801" s="280">
        <v>144</v>
      </c>
      <c r="E801" s="346"/>
    </row>
    <row r="802" spans="1:5" ht="21" customHeight="1">
      <c r="A802" s="354">
        <v>2110399</v>
      </c>
      <c r="B802" s="345" t="s">
        <v>781</v>
      </c>
      <c r="C802" s="280">
        <f t="shared" si="202"/>
        <v>0</v>
      </c>
      <c r="D802" s="280">
        <v>0</v>
      </c>
      <c r="E802" s="346"/>
    </row>
    <row r="803" spans="1:5" s="34" customFormat="1" ht="21" customHeight="1">
      <c r="A803" s="354">
        <v>21104</v>
      </c>
      <c r="B803" s="344" t="s">
        <v>782</v>
      </c>
      <c r="C803" s="311">
        <f t="shared" ref="C803:E803" si="203">SUM(C804:C809)</f>
        <v>996</v>
      </c>
      <c r="D803" s="311">
        <f t="shared" si="203"/>
        <v>996</v>
      </c>
      <c r="E803" s="311">
        <f t="shared" si="203"/>
        <v>0</v>
      </c>
    </row>
    <row r="804" spans="1:5" ht="21" customHeight="1">
      <c r="A804" s="354">
        <v>2110401</v>
      </c>
      <c r="B804" s="345" t="s">
        <v>783</v>
      </c>
      <c r="C804" s="280"/>
      <c r="D804" s="280">
        <v>0</v>
      </c>
      <c r="E804" s="346"/>
    </row>
    <row r="805" spans="1:5" ht="21" customHeight="1">
      <c r="A805" s="354">
        <v>2110402</v>
      </c>
      <c r="B805" s="345" t="s">
        <v>784</v>
      </c>
      <c r="C805" s="280">
        <f t="shared" ref="C805:C808" si="204">D805+E805</f>
        <v>992</v>
      </c>
      <c r="D805" s="280">
        <v>992</v>
      </c>
      <c r="E805" s="346"/>
    </row>
    <row r="806" spans="1:5" s="34" customFormat="1" ht="21" customHeight="1">
      <c r="A806" s="354">
        <v>2110404</v>
      </c>
      <c r="B806" s="345" t="s">
        <v>785</v>
      </c>
      <c r="C806" s="280"/>
      <c r="D806" s="280">
        <v>0</v>
      </c>
      <c r="E806" s="346"/>
    </row>
    <row r="807" spans="1:5" ht="21" customHeight="1">
      <c r="A807" s="354">
        <v>2110405</v>
      </c>
      <c r="B807" s="345" t="s">
        <v>786</v>
      </c>
      <c r="C807" s="280"/>
      <c r="D807" s="280">
        <v>0</v>
      </c>
      <c r="E807" s="346"/>
    </row>
    <row r="808" spans="1:5" s="34" customFormat="1" ht="21" customHeight="1">
      <c r="A808" s="354">
        <v>2110406</v>
      </c>
      <c r="B808" s="345" t="s">
        <v>787</v>
      </c>
      <c r="C808" s="280">
        <f t="shared" si="204"/>
        <v>4</v>
      </c>
      <c r="D808" s="280">
        <v>4</v>
      </c>
      <c r="E808" s="346"/>
    </row>
    <row r="809" spans="1:5" ht="21" customHeight="1">
      <c r="A809" s="354">
        <v>2110499</v>
      </c>
      <c r="B809" s="345" t="s">
        <v>788</v>
      </c>
      <c r="C809" s="280"/>
      <c r="D809" s="280">
        <v>0</v>
      </c>
      <c r="E809" s="346"/>
    </row>
    <row r="810" spans="1:5" s="34" customFormat="1" ht="21" customHeight="1">
      <c r="A810" s="354">
        <v>21105</v>
      </c>
      <c r="B810" s="344" t="s">
        <v>789</v>
      </c>
      <c r="C810" s="311">
        <f t="shared" ref="C810:E810" si="205">SUM(C811:C816)</f>
        <v>0</v>
      </c>
      <c r="D810" s="311">
        <f t="shared" si="205"/>
        <v>0</v>
      </c>
      <c r="E810" s="311">
        <f t="shared" si="205"/>
        <v>0</v>
      </c>
    </row>
    <row r="811" spans="1:5" ht="21" customHeight="1">
      <c r="A811" s="354">
        <v>2110501</v>
      </c>
      <c r="B811" s="345" t="s">
        <v>790</v>
      </c>
      <c r="C811" s="280">
        <f t="shared" ref="C811:C816" si="206">D811+E811</f>
        <v>0</v>
      </c>
      <c r="D811" s="280">
        <v>0</v>
      </c>
      <c r="E811" s="346"/>
    </row>
    <row r="812" spans="1:5" s="34" customFormat="1" ht="21" customHeight="1">
      <c r="A812" s="354">
        <v>2110502</v>
      </c>
      <c r="B812" s="345" t="s">
        <v>791</v>
      </c>
      <c r="C812" s="280">
        <f t="shared" si="206"/>
        <v>0</v>
      </c>
      <c r="D812" s="280">
        <v>0</v>
      </c>
      <c r="E812" s="349"/>
    </row>
    <row r="813" spans="1:5" s="34" customFormat="1" ht="21" customHeight="1">
      <c r="A813" s="354">
        <v>2110503</v>
      </c>
      <c r="B813" s="345" t="s">
        <v>792</v>
      </c>
      <c r="C813" s="280">
        <f t="shared" si="206"/>
        <v>0</v>
      </c>
      <c r="D813" s="280">
        <v>0</v>
      </c>
      <c r="E813" s="346"/>
    </row>
    <row r="814" spans="1:5" ht="21" customHeight="1">
      <c r="A814" s="354">
        <v>2110506</v>
      </c>
      <c r="B814" s="345" t="s">
        <v>793</v>
      </c>
      <c r="C814" s="280">
        <f t="shared" si="206"/>
        <v>0</v>
      </c>
      <c r="D814" s="280">
        <v>0</v>
      </c>
      <c r="E814" s="349"/>
    </row>
    <row r="815" spans="1:5" ht="21" customHeight="1">
      <c r="A815" s="354">
        <v>2110507</v>
      </c>
      <c r="B815" s="345" t="s">
        <v>794</v>
      </c>
      <c r="C815" s="280">
        <f t="shared" si="206"/>
        <v>0</v>
      </c>
      <c r="D815" s="280">
        <v>0</v>
      </c>
      <c r="E815" s="349"/>
    </row>
    <row r="816" spans="1:5" ht="21" customHeight="1">
      <c r="A816" s="354">
        <v>2110599</v>
      </c>
      <c r="B816" s="345" t="s">
        <v>795</v>
      </c>
      <c r="C816" s="280">
        <f t="shared" si="206"/>
        <v>0</v>
      </c>
      <c r="D816" s="280">
        <v>0</v>
      </c>
      <c r="E816" s="346"/>
    </row>
    <row r="817" spans="1:5" s="326" customFormat="1" ht="21" customHeight="1">
      <c r="A817" s="354">
        <v>21107</v>
      </c>
      <c r="B817" s="344" t="s">
        <v>796</v>
      </c>
      <c r="C817" s="311">
        <f t="shared" ref="C817:E817" si="207">SUM(C818:C819)</f>
        <v>0</v>
      </c>
      <c r="D817" s="311">
        <f t="shared" si="207"/>
        <v>0</v>
      </c>
      <c r="E817" s="311">
        <f t="shared" si="207"/>
        <v>0</v>
      </c>
    </row>
    <row r="818" spans="1:5" s="326" customFormat="1" ht="21" customHeight="1">
      <c r="A818" s="354">
        <v>2110704</v>
      </c>
      <c r="B818" s="345" t="s">
        <v>797</v>
      </c>
      <c r="C818" s="280"/>
      <c r="D818" s="280">
        <v>0</v>
      </c>
      <c r="E818" s="346"/>
    </row>
    <row r="819" spans="1:5" s="326" customFormat="1" ht="21" customHeight="1">
      <c r="A819" s="354">
        <v>2110799</v>
      </c>
      <c r="B819" s="345" t="s">
        <v>798</v>
      </c>
      <c r="C819" s="280"/>
      <c r="D819" s="280">
        <v>0</v>
      </c>
      <c r="E819" s="346"/>
    </row>
    <row r="820" spans="1:5" s="326" customFormat="1" ht="21" customHeight="1">
      <c r="A820" s="354">
        <v>21108</v>
      </c>
      <c r="B820" s="344" t="s">
        <v>799</v>
      </c>
      <c r="C820" s="311">
        <f t="shared" ref="C820:E820" si="208">SUM(C821:C822)</f>
        <v>0</v>
      </c>
      <c r="D820" s="311">
        <f t="shared" si="208"/>
        <v>0</v>
      </c>
      <c r="E820" s="311">
        <f t="shared" si="208"/>
        <v>0</v>
      </c>
    </row>
    <row r="821" spans="1:5" s="326" customFormat="1" ht="21" customHeight="1">
      <c r="A821" s="354">
        <v>2110804</v>
      </c>
      <c r="B821" s="345" t="s">
        <v>800</v>
      </c>
      <c r="C821" s="280"/>
      <c r="D821" s="280">
        <v>0</v>
      </c>
      <c r="E821" s="346"/>
    </row>
    <row r="822" spans="1:5" s="326" customFormat="1" ht="21" customHeight="1">
      <c r="A822" s="354">
        <v>2110899</v>
      </c>
      <c r="B822" s="345" t="s">
        <v>801</v>
      </c>
      <c r="C822" s="280"/>
      <c r="D822" s="280">
        <v>0</v>
      </c>
      <c r="E822" s="349"/>
    </row>
    <row r="823" spans="1:5" s="326" customFormat="1" ht="21" customHeight="1">
      <c r="A823" s="354">
        <v>21109</v>
      </c>
      <c r="B823" s="344" t="s">
        <v>802</v>
      </c>
      <c r="C823" s="311">
        <f t="shared" ref="C823:E823" si="209">SUM(C824)</f>
        <v>0</v>
      </c>
      <c r="D823" s="311">
        <f t="shared" si="209"/>
        <v>0</v>
      </c>
      <c r="E823" s="311">
        <f t="shared" si="209"/>
        <v>0</v>
      </c>
    </row>
    <row r="824" spans="1:5" s="326" customFormat="1" ht="21" customHeight="1">
      <c r="A824" s="354">
        <v>2110901</v>
      </c>
      <c r="B824" s="345" t="s">
        <v>803</v>
      </c>
      <c r="C824" s="280"/>
      <c r="D824" s="280">
        <v>0</v>
      </c>
      <c r="E824" s="346"/>
    </row>
    <row r="825" spans="1:5" s="326" customFormat="1" ht="21" customHeight="1">
      <c r="A825" s="354">
        <v>21110</v>
      </c>
      <c r="B825" s="344" t="s">
        <v>804</v>
      </c>
      <c r="C825" s="311">
        <f t="shared" ref="C825:E825" si="210">SUM(C826)</f>
        <v>0</v>
      </c>
      <c r="D825" s="311">
        <f t="shared" si="210"/>
        <v>0</v>
      </c>
      <c r="E825" s="311">
        <f t="shared" si="210"/>
        <v>0</v>
      </c>
    </row>
    <row r="826" spans="1:5" s="326" customFormat="1" ht="21" customHeight="1">
      <c r="A826" s="354">
        <v>2111001</v>
      </c>
      <c r="B826" s="345" t="s">
        <v>805</v>
      </c>
      <c r="C826" s="280"/>
      <c r="D826" s="280">
        <v>0</v>
      </c>
      <c r="E826" s="346"/>
    </row>
    <row r="827" spans="1:5" s="326" customFormat="1" ht="21" customHeight="1">
      <c r="A827" s="354">
        <v>21111</v>
      </c>
      <c r="B827" s="344" t="s">
        <v>806</v>
      </c>
      <c r="C827" s="311">
        <f t="shared" ref="C827:E827" si="211">SUM(C828:C832)</f>
        <v>0</v>
      </c>
      <c r="D827" s="311">
        <f t="shared" si="211"/>
        <v>0</v>
      </c>
      <c r="E827" s="311">
        <f t="shared" si="211"/>
        <v>0</v>
      </c>
    </row>
    <row r="828" spans="1:5" s="326" customFormat="1" ht="21" customHeight="1">
      <c r="A828" s="354">
        <v>2111101</v>
      </c>
      <c r="B828" s="345" t="s">
        <v>807</v>
      </c>
      <c r="C828" s="280"/>
      <c r="D828" s="280">
        <v>0</v>
      </c>
      <c r="E828" s="346"/>
    </row>
    <row r="829" spans="1:5" s="326" customFormat="1" ht="21" customHeight="1">
      <c r="A829" s="354">
        <v>2111102</v>
      </c>
      <c r="B829" s="345" t="s">
        <v>808</v>
      </c>
      <c r="C829" s="280"/>
      <c r="D829" s="280">
        <v>0</v>
      </c>
      <c r="E829" s="349"/>
    </row>
    <row r="830" spans="1:5" s="326" customFormat="1" ht="21" customHeight="1">
      <c r="A830" s="354">
        <v>2111103</v>
      </c>
      <c r="B830" s="345" t="s">
        <v>809</v>
      </c>
      <c r="C830" s="280"/>
      <c r="D830" s="280">
        <v>0</v>
      </c>
      <c r="E830" s="346"/>
    </row>
    <row r="831" spans="1:5" s="326" customFormat="1" ht="21" customHeight="1">
      <c r="A831" s="354">
        <v>2111104</v>
      </c>
      <c r="B831" s="345" t="s">
        <v>810</v>
      </c>
      <c r="C831" s="280"/>
      <c r="D831" s="280">
        <v>0</v>
      </c>
      <c r="E831" s="349"/>
    </row>
    <row r="832" spans="1:5" ht="21" customHeight="1">
      <c r="A832" s="354">
        <v>2111199</v>
      </c>
      <c r="B832" s="345" t="s">
        <v>811</v>
      </c>
      <c r="C832" s="280"/>
      <c r="D832" s="280">
        <v>0</v>
      </c>
      <c r="E832" s="349"/>
    </row>
    <row r="833" spans="1:5" s="34" customFormat="1" ht="21" customHeight="1">
      <c r="A833" s="354">
        <v>21112</v>
      </c>
      <c r="B833" s="344" t="s">
        <v>1444</v>
      </c>
      <c r="C833" s="311">
        <f t="shared" ref="C833:E833" si="212">SUM(C834)</f>
        <v>0</v>
      </c>
      <c r="D833" s="311">
        <f t="shared" si="212"/>
        <v>0</v>
      </c>
      <c r="E833" s="311">
        <f t="shared" si="212"/>
        <v>0</v>
      </c>
    </row>
    <row r="834" spans="1:5" ht="21" customHeight="1">
      <c r="A834" s="354">
        <v>2111201</v>
      </c>
      <c r="B834" s="345" t="s">
        <v>813</v>
      </c>
      <c r="C834" s="280"/>
      <c r="D834" s="280">
        <v>0</v>
      </c>
      <c r="E834" s="346"/>
    </row>
    <row r="835" spans="1:5" ht="21" customHeight="1">
      <c r="A835" s="354">
        <v>21113</v>
      </c>
      <c r="B835" s="344" t="s">
        <v>814</v>
      </c>
      <c r="C835" s="311">
        <f t="shared" ref="C835:E835" si="213">SUM(C836)</f>
        <v>0</v>
      </c>
      <c r="D835" s="311">
        <f t="shared" si="213"/>
        <v>0</v>
      </c>
      <c r="E835" s="311">
        <f t="shared" si="213"/>
        <v>0</v>
      </c>
    </row>
    <row r="836" spans="1:5" ht="21" customHeight="1">
      <c r="A836" s="354">
        <v>2111301</v>
      </c>
      <c r="B836" s="345" t="s">
        <v>815</v>
      </c>
      <c r="C836" s="280"/>
      <c r="D836" s="280">
        <v>0</v>
      </c>
      <c r="E836" s="346"/>
    </row>
    <row r="837" spans="1:5" ht="21" customHeight="1">
      <c r="A837" s="354">
        <v>21114</v>
      </c>
      <c r="B837" s="344" t="s">
        <v>816</v>
      </c>
      <c r="C837" s="311">
        <f t="shared" ref="C837:E837" si="214">SUM(C838:C847)</f>
        <v>0</v>
      </c>
      <c r="D837" s="311">
        <f t="shared" si="214"/>
        <v>0</v>
      </c>
      <c r="E837" s="311">
        <f t="shared" si="214"/>
        <v>0</v>
      </c>
    </row>
    <row r="838" spans="1:5" ht="21" customHeight="1">
      <c r="A838" s="354">
        <v>2111401</v>
      </c>
      <c r="B838" s="345" t="s">
        <v>211</v>
      </c>
      <c r="C838" s="280"/>
      <c r="D838" s="280">
        <v>0</v>
      </c>
      <c r="E838" s="346"/>
    </row>
    <row r="839" spans="1:5" ht="21" customHeight="1">
      <c r="A839" s="354">
        <v>2111402</v>
      </c>
      <c r="B839" s="345" t="s">
        <v>212</v>
      </c>
      <c r="C839" s="280"/>
      <c r="D839" s="280">
        <v>0</v>
      </c>
      <c r="E839" s="346"/>
    </row>
    <row r="840" spans="1:5" ht="21" customHeight="1">
      <c r="A840" s="354">
        <v>2111403</v>
      </c>
      <c r="B840" s="345" t="s">
        <v>213</v>
      </c>
      <c r="C840" s="280"/>
      <c r="D840" s="280">
        <v>0</v>
      </c>
      <c r="E840" s="346"/>
    </row>
    <row r="841" spans="1:5" ht="21" customHeight="1">
      <c r="A841" s="354">
        <v>2111406</v>
      </c>
      <c r="B841" s="345" t="s">
        <v>817</v>
      </c>
      <c r="C841" s="280"/>
      <c r="D841" s="280">
        <v>0</v>
      </c>
      <c r="E841" s="346"/>
    </row>
    <row r="842" spans="1:5" ht="21" customHeight="1">
      <c r="A842" s="354">
        <v>2111407</v>
      </c>
      <c r="B842" s="345" t="s">
        <v>818</v>
      </c>
      <c r="C842" s="280"/>
      <c r="D842" s="280">
        <v>0</v>
      </c>
      <c r="E842" s="346"/>
    </row>
    <row r="843" spans="1:5" ht="21" customHeight="1">
      <c r="A843" s="354">
        <v>2111408</v>
      </c>
      <c r="B843" s="345" t="s">
        <v>819</v>
      </c>
      <c r="C843" s="280"/>
      <c r="D843" s="280">
        <v>0</v>
      </c>
      <c r="E843" s="346"/>
    </row>
    <row r="844" spans="1:5" ht="21" customHeight="1">
      <c r="A844" s="354">
        <v>2111411</v>
      </c>
      <c r="B844" s="345" t="s">
        <v>251</v>
      </c>
      <c r="C844" s="280"/>
      <c r="D844" s="280">
        <v>0</v>
      </c>
      <c r="E844" s="346"/>
    </row>
    <row r="845" spans="1:5" ht="21" customHeight="1">
      <c r="A845" s="354">
        <v>2111413</v>
      </c>
      <c r="B845" s="345" t="s">
        <v>820</v>
      </c>
      <c r="C845" s="280"/>
      <c r="D845" s="280">
        <v>0</v>
      </c>
      <c r="E845" s="346"/>
    </row>
    <row r="846" spans="1:5" ht="21" customHeight="1">
      <c r="A846" s="354">
        <v>2111450</v>
      </c>
      <c r="B846" s="345" t="s">
        <v>220</v>
      </c>
      <c r="C846" s="280"/>
      <c r="D846" s="280">
        <v>0</v>
      </c>
      <c r="E846" s="346"/>
    </row>
    <row r="847" spans="1:5" ht="21" customHeight="1">
      <c r="A847" s="354">
        <v>2111499</v>
      </c>
      <c r="B847" s="345" t="s">
        <v>821</v>
      </c>
      <c r="C847" s="280"/>
      <c r="D847" s="280">
        <v>0</v>
      </c>
      <c r="E847" s="346"/>
    </row>
    <row r="848" spans="1:5" ht="21" customHeight="1">
      <c r="A848" s="354">
        <v>21199</v>
      </c>
      <c r="B848" s="344" t="s">
        <v>822</v>
      </c>
      <c r="C848" s="311">
        <f t="shared" ref="C848:E848" si="215">SUM(C849)</f>
        <v>0</v>
      </c>
      <c r="D848" s="311">
        <f t="shared" si="215"/>
        <v>0</v>
      </c>
      <c r="E848" s="311">
        <f t="shared" si="215"/>
        <v>0</v>
      </c>
    </row>
    <row r="849" spans="1:5" ht="21" customHeight="1">
      <c r="A849" s="354">
        <v>2119999</v>
      </c>
      <c r="B849" s="345" t="s">
        <v>823</v>
      </c>
      <c r="C849" s="280">
        <f>D849+E849</f>
        <v>0</v>
      </c>
      <c r="D849" s="280">
        <v>0</v>
      </c>
      <c r="E849" s="346"/>
    </row>
    <row r="850" spans="1:5" ht="21" customHeight="1">
      <c r="A850" s="354">
        <v>212</v>
      </c>
      <c r="B850" s="344" t="s">
        <v>138</v>
      </c>
      <c r="C850" s="311">
        <f t="shared" ref="C850:E850" si="216">C851+C862+C864+C867+C869+C871</f>
        <v>10768</v>
      </c>
      <c r="D850" s="311">
        <f t="shared" si="216"/>
        <v>10768</v>
      </c>
      <c r="E850" s="311">
        <f t="shared" si="216"/>
        <v>0</v>
      </c>
    </row>
    <row r="851" spans="1:5" ht="21" customHeight="1">
      <c r="A851" s="354">
        <v>21201</v>
      </c>
      <c r="B851" s="344" t="s">
        <v>824</v>
      </c>
      <c r="C851" s="311">
        <f t="shared" ref="C851:E851" si="217">SUM(C852:C861)</f>
        <v>2718</v>
      </c>
      <c r="D851" s="311">
        <f t="shared" si="217"/>
        <v>2718</v>
      </c>
      <c r="E851" s="311">
        <f t="shared" si="217"/>
        <v>0</v>
      </c>
    </row>
    <row r="852" spans="1:5" ht="21" customHeight="1">
      <c r="A852" s="354">
        <v>2120101</v>
      </c>
      <c r="B852" s="345" t="s">
        <v>211</v>
      </c>
      <c r="C852" s="280">
        <f t="shared" ref="C852:C861" si="218">D852+E852</f>
        <v>1107</v>
      </c>
      <c r="D852" s="280">
        <v>1107</v>
      </c>
      <c r="E852" s="346"/>
    </row>
    <row r="853" spans="1:5" ht="21" customHeight="1">
      <c r="A853" s="354">
        <v>2120102</v>
      </c>
      <c r="B853" s="345" t="s">
        <v>212</v>
      </c>
      <c r="C853" s="280">
        <f t="shared" si="218"/>
        <v>2</v>
      </c>
      <c r="D853" s="280">
        <v>2</v>
      </c>
      <c r="E853" s="346"/>
    </row>
    <row r="854" spans="1:5" ht="21" customHeight="1">
      <c r="A854" s="354">
        <v>2120103</v>
      </c>
      <c r="B854" s="345" t="s">
        <v>213</v>
      </c>
      <c r="C854" s="280">
        <f t="shared" si="218"/>
        <v>642</v>
      </c>
      <c r="D854" s="280">
        <v>642</v>
      </c>
      <c r="E854" s="346"/>
    </row>
    <row r="855" spans="1:5" ht="21" customHeight="1">
      <c r="A855" s="354">
        <v>2120104</v>
      </c>
      <c r="B855" s="345" t="s">
        <v>825</v>
      </c>
      <c r="C855" s="280">
        <f t="shared" si="218"/>
        <v>671</v>
      </c>
      <c r="D855" s="280">
        <v>671</v>
      </c>
      <c r="E855" s="346"/>
    </row>
    <row r="856" spans="1:5" ht="21" customHeight="1">
      <c r="A856" s="354">
        <v>2120105</v>
      </c>
      <c r="B856" s="345" t="s">
        <v>826</v>
      </c>
      <c r="C856" s="280"/>
      <c r="D856" s="280">
        <v>0</v>
      </c>
      <c r="E856" s="346"/>
    </row>
    <row r="857" spans="1:5" ht="21" customHeight="1">
      <c r="A857" s="354">
        <v>2120106</v>
      </c>
      <c r="B857" s="345" t="s">
        <v>827</v>
      </c>
      <c r="C857" s="280"/>
      <c r="D857" s="280">
        <v>0</v>
      </c>
      <c r="E857" s="346"/>
    </row>
    <row r="858" spans="1:5" s="34" customFormat="1" ht="21" customHeight="1">
      <c r="A858" s="354">
        <v>2120107</v>
      </c>
      <c r="B858" s="345" t="s">
        <v>828</v>
      </c>
      <c r="C858" s="280"/>
      <c r="D858" s="280">
        <v>0</v>
      </c>
      <c r="E858" s="349"/>
    </row>
    <row r="859" spans="1:5" ht="21" customHeight="1">
      <c r="A859" s="354">
        <v>2120109</v>
      </c>
      <c r="B859" s="345" t="s">
        <v>829</v>
      </c>
      <c r="C859" s="280">
        <f t="shared" si="218"/>
        <v>123</v>
      </c>
      <c r="D859" s="280">
        <v>123</v>
      </c>
      <c r="E859" s="346"/>
    </row>
    <row r="860" spans="1:5" ht="21" customHeight="1">
      <c r="A860" s="354">
        <v>2120110</v>
      </c>
      <c r="B860" s="345" t="s">
        <v>830</v>
      </c>
      <c r="C860" s="280"/>
      <c r="D860" s="280">
        <v>0</v>
      </c>
      <c r="E860" s="346"/>
    </row>
    <row r="861" spans="1:5" ht="21" customHeight="1">
      <c r="A861" s="354">
        <v>2120199</v>
      </c>
      <c r="B861" s="345" t="s">
        <v>831</v>
      </c>
      <c r="C861" s="280">
        <f t="shared" si="218"/>
        <v>173</v>
      </c>
      <c r="D861" s="280">
        <v>173</v>
      </c>
      <c r="E861" s="346"/>
    </row>
    <row r="862" spans="1:5" ht="21" customHeight="1">
      <c r="A862" s="354">
        <v>21202</v>
      </c>
      <c r="B862" s="344" t="s">
        <v>832</v>
      </c>
      <c r="C862" s="311">
        <f t="shared" ref="C862:E862" si="219">SUM(C863)</f>
        <v>3412</v>
      </c>
      <c r="D862" s="311">
        <f t="shared" si="219"/>
        <v>3412</v>
      </c>
      <c r="E862" s="311">
        <f t="shared" si="219"/>
        <v>0</v>
      </c>
    </row>
    <row r="863" spans="1:5" ht="21" customHeight="1">
      <c r="A863" s="354">
        <v>2120201</v>
      </c>
      <c r="B863" s="345" t="s">
        <v>833</v>
      </c>
      <c r="C863" s="280">
        <f>D863+E863</f>
        <v>3412</v>
      </c>
      <c r="D863" s="280">
        <v>3412</v>
      </c>
      <c r="E863" s="346"/>
    </row>
    <row r="864" spans="1:5" ht="21" customHeight="1">
      <c r="A864" s="354">
        <v>21203</v>
      </c>
      <c r="B864" s="344" t="s">
        <v>834</v>
      </c>
      <c r="C864" s="311">
        <f t="shared" ref="C864:E864" si="220">SUM(C865:C866)</f>
        <v>1615</v>
      </c>
      <c r="D864" s="311">
        <f t="shared" si="220"/>
        <v>1615</v>
      </c>
      <c r="E864" s="311">
        <f t="shared" si="220"/>
        <v>0</v>
      </c>
    </row>
    <row r="865" spans="1:5" ht="21" customHeight="1">
      <c r="A865" s="354">
        <v>2120303</v>
      </c>
      <c r="B865" s="345" t="s">
        <v>835</v>
      </c>
      <c r="C865" s="280">
        <f t="shared" ref="C865:C866" si="221">D865+E865</f>
        <v>34</v>
      </c>
      <c r="D865" s="280">
        <v>34</v>
      </c>
      <c r="E865" s="346"/>
    </row>
    <row r="866" spans="1:5" ht="21" customHeight="1">
      <c r="A866" s="354">
        <v>2120399</v>
      </c>
      <c r="B866" s="345" t="s">
        <v>836</v>
      </c>
      <c r="C866" s="280">
        <f t="shared" si="221"/>
        <v>1581</v>
      </c>
      <c r="D866" s="280">
        <v>1581</v>
      </c>
      <c r="E866" s="346"/>
    </row>
    <row r="867" spans="1:5" ht="21" customHeight="1">
      <c r="A867" s="354">
        <v>21205</v>
      </c>
      <c r="B867" s="344" t="s">
        <v>837</v>
      </c>
      <c r="C867" s="311">
        <f t="shared" ref="C867:E867" si="222">SUM(C868)</f>
        <v>2982</v>
      </c>
      <c r="D867" s="311">
        <f t="shared" si="222"/>
        <v>2982</v>
      </c>
      <c r="E867" s="311">
        <f t="shared" si="222"/>
        <v>0</v>
      </c>
    </row>
    <row r="868" spans="1:5" ht="21" customHeight="1">
      <c r="A868" s="354">
        <v>2120501</v>
      </c>
      <c r="B868" s="345" t="s">
        <v>838</v>
      </c>
      <c r="C868" s="280">
        <f>D868+E868</f>
        <v>2982</v>
      </c>
      <c r="D868" s="280">
        <v>2982</v>
      </c>
      <c r="E868" s="346"/>
    </row>
    <row r="869" spans="1:5" ht="21" customHeight="1">
      <c r="A869" s="354">
        <v>21206</v>
      </c>
      <c r="B869" s="344" t="s">
        <v>839</v>
      </c>
      <c r="C869" s="311">
        <f t="shared" ref="C869:E869" si="223">SUM(C870)</f>
        <v>0</v>
      </c>
      <c r="D869" s="311">
        <f t="shared" si="223"/>
        <v>0</v>
      </c>
      <c r="E869" s="311">
        <f t="shared" si="223"/>
        <v>0</v>
      </c>
    </row>
    <row r="870" spans="1:5" ht="21" customHeight="1">
      <c r="A870" s="354">
        <v>2120601</v>
      </c>
      <c r="B870" s="345" t="s">
        <v>840</v>
      </c>
      <c r="C870" s="280">
        <f>D870+E870</f>
        <v>0</v>
      </c>
      <c r="D870" s="280">
        <v>0</v>
      </c>
      <c r="E870" s="346"/>
    </row>
    <row r="871" spans="1:5" ht="21" customHeight="1">
      <c r="A871" s="354">
        <v>21299</v>
      </c>
      <c r="B871" s="344" t="s">
        <v>841</v>
      </c>
      <c r="C871" s="311">
        <f t="shared" ref="C871:E871" si="224">SUM(C872)</f>
        <v>41</v>
      </c>
      <c r="D871" s="311">
        <f t="shared" si="224"/>
        <v>41</v>
      </c>
      <c r="E871" s="311">
        <f t="shared" si="224"/>
        <v>0</v>
      </c>
    </row>
    <row r="872" spans="1:5" ht="21" customHeight="1">
      <c r="A872" s="354">
        <v>2129999</v>
      </c>
      <c r="B872" s="345" t="s">
        <v>842</v>
      </c>
      <c r="C872" s="280">
        <f>D872+E872</f>
        <v>41</v>
      </c>
      <c r="D872" s="280">
        <v>41</v>
      </c>
      <c r="E872" s="346"/>
    </row>
    <row r="873" spans="1:5" ht="21" customHeight="1">
      <c r="A873" s="354">
        <v>213</v>
      </c>
      <c r="B873" s="344" t="s">
        <v>139</v>
      </c>
      <c r="C873" s="311">
        <f>C874+C900+C923+C951+C958+C965+C971+C974</f>
        <v>84365</v>
      </c>
      <c r="D873" s="311">
        <f>D874+D900+D923+D951+D958+D965+D971+D974</f>
        <v>83456</v>
      </c>
      <c r="E873" s="311">
        <f>E874+E900+E923+E951+E958+E965+E971+E974</f>
        <v>909</v>
      </c>
    </row>
    <row r="874" spans="1:5" ht="21" customHeight="1">
      <c r="A874" s="354">
        <v>21301</v>
      </c>
      <c r="B874" s="344" t="s">
        <v>843</v>
      </c>
      <c r="C874" s="311">
        <f t="shared" ref="C874:E874" si="225">SUM(C875:C899)</f>
        <v>30673</v>
      </c>
      <c r="D874" s="311">
        <f t="shared" si="225"/>
        <v>30673</v>
      </c>
      <c r="E874" s="311">
        <f t="shared" si="225"/>
        <v>0</v>
      </c>
    </row>
    <row r="875" spans="1:5" s="20" customFormat="1" ht="21" customHeight="1">
      <c r="A875" s="354">
        <v>2130101</v>
      </c>
      <c r="B875" s="345" t="s">
        <v>211</v>
      </c>
      <c r="C875" s="280">
        <f t="shared" ref="C875:C899" si="226">D875+E875</f>
        <v>2315</v>
      </c>
      <c r="D875" s="280">
        <f>2280+35</f>
        <v>2315</v>
      </c>
      <c r="E875" s="352"/>
    </row>
    <row r="876" spans="1:5" ht="21" customHeight="1">
      <c r="A876" s="354">
        <v>2130102</v>
      </c>
      <c r="B876" s="345" t="s">
        <v>212</v>
      </c>
      <c r="C876" s="280"/>
      <c r="D876" s="280">
        <v>0</v>
      </c>
      <c r="E876" s="346"/>
    </row>
    <row r="877" spans="1:5" ht="21" customHeight="1">
      <c r="A877" s="354">
        <v>2130103</v>
      </c>
      <c r="B877" s="345" t="s">
        <v>213</v>
      </c>
      <c r="C877" s="280"/>
      <c r="D877" s="280">
        <v>0</v>
      </c>
      <c r="E877" s="346"/>
    </row>
    <row r="878" spans="1:5" s="20" customFormat="1" ht="21" customHeight="1">
      <c r="A878" s="354">
        <v>2130104</v>
      </c>
      <c r="B878" s="345" t="s">
        <v>220</v>
      </c>
      <c r="C878" s="280">
        <f t="shared" si="226"/>
        <v>3791</v>
      </c>
      <c r="D878" s="280">
        <f>3787+4</f>
        <v>3791</v>
      </c>
      <c r="E878" s="352"/>
    </row>
    <row r="879" spans="1:5" ht="21" customHeight="1">
      <c r="A879" s="354">
        <v>2130105</v>
      </c>
      <c r="B879" s="345" t="s">
        <v>844</v>
      </c>
      <c r="C879" s="280"/>
      <c r="D879" s="280">
        <v>0</v>
      </c>
      <c r="E879" s="346"/>
    </row>
    <row r="880" spans="1:5" ht="21" customHeight="1">
      <c r="A880" s="354">
        <v>2130106</v>
      </c>
      <c r="B880" s="345" t="s">
        <v>845</v>
      </c>
      <c r="C880" s="280">
        <f t="shared" si="226"/>
        <v>940</v>
      </c>
      <c r="D880" s="280">
        <v>940</v>
      </c>
      <c r="E880" s="346"/>
    </row>
    <row r="881" spans="1:5" ht="21" customHeight="1">
      <c r="A881" s="354">
        <v>2130108</v>
      </c>
      <c r="B881" s="345" t="s">
        <v>846</v>
      </c>
      <c r="C881" s="280">
        <f t="shared" si="226"/>
        <v>3</v>
      </c>
      <c r="D881" s="280">
        <v>3</v>
      </c>
      <c r="E881" s="346"/>
    </row>
    <row r="882" spans="1:5" ht="21" customHeight="1">
      <c r="A882" s="354">
        <v>2130109</v>
      </c>
      <c r="B882" s="345" t="s">
        <v>847</v>
      </c>
      <c r="C882" s="280">
        <f t="shared" si="226"/>
        <v>20</v>
      </c>
      <c r="D882" s="280">
        <v>20</v>
      </c>
      <c r="E882" s="346"/>
    </row>
    <row r="883" spans="1:5" ht="21" customHeight="1">
      <c r="A883" s="354">
        <v>2130110</v>
      </c>
      <c r="B883" s="345" t="s">
        <v>848</v>
      </c>
      <c r="C883" s="280">
        <f t="shared" si="226"/>
        <v>0</v>
      </c>
      <c r="D883" s="280">
        <v>0</v>
      </c>
      <c r="E883" s="349"/>
    </row>
    <row r="884" spans="1:5" ht="21" customHeight="1">
      <c r="A884" s="354">
        <v>2130111</v>
      </c>
      <c r="B884" s="345" t="s">
        <v>849</v>
      </c>
      <c r="C884" s="280"/>
      <c r="D884" s="280">
        <v>0</v>
      </c>
      <c r="E884" s="346"/>
    </row>
    <row r="885" spans="1:5" ht="21" customHeight="1">
      <c r="A885" s="354">
        <v>2130112</v>
      </c>
      <c r="B885" s="345" t="s">
        <v>850</v>
      </c>
      <c r="C885" s="280"/>
      <c r="D885" s="280">
        <v>0</v>
      </c>
      <c r="E885" s="346"/>
    </row>
    <row r="886" spans="1:5" s="34" customFormat="1" ht="21" customHeight="1">
      <c r="A886" s="354">
        <v>2130114</v>
      </c>
      <c r="B886" s="345" t="s">
        <v>851</v>
      </c>
      <c r="C886" s="280"/>
      <c r="D886" s="280">
        <v>0</v>
      </c>
      <c r="E886" s="346"/>
    </row>
    <row r="887" spans="1:5" ht="21" customHeight="1">
      <c r="A887" s="354">
        <v>2130119</v>
      </c>
      <c r="B887" s="345" t="s">
        <v>852</v>
      </c>
      <c r="C887" s="280">
        <f t="shared" si="226"/>
        <v>19</v>
      </c>
      <c r="D887" s="280">
        <v>19</v>
      </c>
      <c r="E887" s="346"/>
    </row>
    <row r="888" spans="1:5" ht="21" customHeight="1">
      <c r="A888" s="354">
        <v>2130120</v>
      </c>
      <c r="B888" s="345" t="s">
        <v>853</v>
      </c>
      <c r="C888" s="280">
        <f t="shared" si="226"/>
        <v>6743</v>
      </c>
      <c r="D888" s="280">
        <v>6743</v>
      </c>
      <c r="E888" s="346"/>
    </row>
    <row r="889" spans="1:5" ht="21" customHeight="1">
      <c r="A889" s="354">
        <v>2130121</v>
      </c>
      <c r="B889" s="345" t="s">
        <v>854</v>
      </c>
      <c r="C889" s="280"/>
      <c r="D889" s="280">
        <v>0</v>
      </c>
      <c r="E889" s="346"/>
    </row>
    <row r="890" spans="1:5" ht="21" customHeight="1">
      <c r="A890" s="354">
        <v>2130122</v>
      </c>
      <c r="B890" s="345" t="s">
        <v>855</v>
      </c>
      <c r="C890" s="280">
        <f t="shared" si="226"/>
        <v>8587</v>
      </c>
      <c r="D890" s="280">
        <v>8587</v>
      </c>
      <c r="E890" s="346"/>
    </row>
    <row r="891" spans="1:5" ht="21" customHeight="1">
      <c r="A891" s="354">
        <v>2130124</v>
      </c>
      <c r="B891" s="345" t="s">
        <v>856</v>
      </c>
      <c r="C891" s="280"/>
      <c r="D891" s="280">
        <v>0</v>
      </c>
      <c r="E891" s="346"/>
    </row>
    <row r="892" spans="1:5" ht="21" customHeight="1">
      <c r="A892" s="354">
        <v>2130125</v>
      </c>
      <c r="B892" s="345" t="s">
        <v>857</v>
      </c>
      <c r="C892" s="280"/>
      <c r="D892" s="280">
        <v>0</v>
      </c>
      <c r="E892" s="346"/>
    </row>
    <row r="893" spans="1:5" ht="21" customHeight="1">
      <c r="A893" s="354">
        <v>2130126</v>
      </c>
      <c r="B893" s="345" t="s">
        <v>858</v>
      </c>
      <c r="C893" s="280">
        <f t="shared" si="226"/>
        <v>145</v>
      </c>
      <c r="D893" s="280">
        <v>145</v>
      </c>
      <c r="E893" s="346"/>
    </row>
    <row r="894" spans="1:5" ht="21" customHeight="1">
      <c r="A894" s="354">
        <v>2130135</v>
      </c>
      <c r="B894" s="345" t="s">
        <v>859</v>
      </c>
      <c r="C894" s="280">
        <f t="shared" si="226"/>
        <v>0</v>
      </c>
      <c r="D894" s="280">
        <v>0</v>
      </c>
      <c r="E894" s="346"/>
    </row>
    <row r="895" spans="1:5" ht="21" customHeight="1">
      <c r="A895" s="354">
        <v>2130142</v>
      </c>
      <c r="B895" s="345" t="s">
        <v>1445</v>
      </c>
      <c r="C895" s="280"/>
      <c r="D895" s="280">
        <v>0</v>
      </c>
      <c r="E895" s="346"/>
    </row>
    <row r="896" spans="1:5" ht="21" customHeight="1">
      <c r="A896" s="354">
        <v>2130148</v>
      </c>
      <c r="B896" s="345" t="s">
        <v>861</v>
      </c>
      <c r="C896" s="280"/>
      <c r="D896" s="280">
        <v>0</v>
      </c>
      <c r="E896" s="346"/>
    </row>
    <row r="897" spans="1:5" s="34" customFormat="1" ht="21" customHeight="1">
      <c r="A897" s="354">
        <v>2130152</v>
      </c>
      <c r="B897" s="345" t="s">
        <v>862</v>
      </c>
      <c r="C897" s="280"/>
      <c r="D897" s="280">
        <v>0</v>
      </c>
      <c r="E897" s="346"/>
    </row>
    <row r="898" spans="1:5" ht="21" customHeight="1">
      <c r="A898" s="354">
        <v>2130153</v>
      </c>
      <c r="B898" s="345" t="s">
        <v>1446</v>
      </c>
      <c r="C898" s="280">
        <f t="shared" si="226"/>
        <v>0</v>
      </c>
      <c r="D898" s="280">
        <v>0</v>
      </c>
      <c r="E898" s="346"/>
    </row>
    <row r="899" spans="1:5" ht="21" customHeight="1">
      <c r="A899" s="354">
        <v>2130199</v>
      </c>
      <c r="B899" s="345" t="s">
        <v>864</v>
      </c>
      <c r="C899" s="280">
        <f t="shared" si="226"/>
        <v>8110</v>
      </c>
      <c r="D899" s="280">
        <v>8110</v>
      </c>
      <c r="E899" s="346"/>
    </row>
    <row r="900" spans="1:5" ht="21" customHeight="1">
      <c r="A900" s="354">
        <v>21302</v>
      </c>
      <c r="B900" s="344" t="s">
        <v>865</v>
      </c>
      <c r="C900" s="311">
        <f t="shared" ref="C900:E900" si="227">SUM(C901:C922)</f>
        <v>1506</v>
      </c>
      <c r="D900" s="311">
        <f t="shared" si="227"/>
        <v>1506</v>
      </c>
      <c r="E900" s="311">
        <f t="shared" si="227"/>
        <v>0</v>
      </c>
    </row>
    <row r="901" spans="1:5" ht="21" customHeight="1">
      <c r="A901" s="354">
        <v>2130201</v>
      </c>
      <c r="B901" s="345" t="s">
        <v>211</v>
      </c>
      <c r="C901" s="280">
        <f t="shared" ref="C901:C922" si="228">D901+E901</f>
        <v>373</v>
      </c>
      <c r="D901" s="280">
        <v>373</v>
      </c>
      <c r="E901" s="346"/>
    </row>
    <row r="902" spans="1:5" ht="21" customHeight="1">
      <c r="A902" s="354">
        <v>2130202</v>
      </c>
      <c r="B902" s="345" t="s">
        <v>212</v>
      </c>
      <c r="C902" s="280"/>
      <c r="D902" s="280">
        <v>0</v>
      </c>
      <c r="E902" s="346"/>
    </row>
    <row r="903" spans="1:5" ht="21" customHeight="1">
      <c r="A903" s="354">
        <v>2130203</v>
      </c>
      <c r="B903" s="345" t="s">
        <v>213</v>
      </c>
      <c r="C903" s="280"/>
      <c r="D903" s="280">
        <v>0</v>
      </c>
      <c r="E903" s="346"/>
    </row>
    <row r="904" spans="1:5" s="34" customFormat="1" ht="21" customHeight="1">
      <c r="A904" s="354">
        <v>2130204</v>
      </c>
      <c r="B904" s="345" t="s">
        <v>866</v>
      </c>
      <c r="C904" s="280">
        <f t="shared" si="228"/>
        <v>693</v>
      </c>
      <c r="D904" s="280">
        <v>693</v>
      </c>
      <c r="E904" s="346"/>
    </row>
    <row r="905" spans="1:5" ht="21" customHeight="1">
      <c r="A905" s="354">
        <v>2130205</v>
      </c>
      <c r="B905" s="345" t="s">
        <v>867</v>
      </c>
      <c r="C905" s="280">
        <f t="shared" si="228"/>
        <v>0</v>
      </c>
      <c r="D905" s="280">
        <v>0</v>
      </c>
      <c r="E905" s="346"/>
    </row>
    <row r="906" spans="1:5" ht="21" customHeight="1">
      <c r="A906" s="354">
        <v>2130206</v>
      </c>
      <c r="B906" s="345" t="s">
        <v>868</v>
      </c>
      <c r="C906" s="280"/>
      <c r="D906" s="280">
        <v>0</v>
      </c>
      <c r="E906" s="346"/>
    </row>
    <row r="907" spans="1:5" ht="21" customHeight="1">
      <c r="A907" s="354">
        <v>2130207</v>
      </c>
      <c r="B907" s="345" t="s">
        <v>869</v>
      </c>
      <c r="C907" s="280">
        <f>E907+D907</f>
        <v>0</v>
      </c>
      <c r="D907" s="280"/>
      <c r="E907" s="352"/>
    </row>
    <row r="908" spans="1:5" ht="21" customHeight="1">
      <c r="A908" s="354">
        <v>2130209</v>
      </c>
      <c r="B908" s="345" t="s">
        <v>870</v>
      </c>
      <c r="C908" s="280">
        <f t="shared" si="228"/>
        <v>0</v>
      </c>
      <c r="D908" s="280">
        <v>0</v>
      </c>
      <c r="E908" s="346"/>
    </row>
    <row r="909" spans="1:5" ht="21" customHeight="1">
      <c r="A909" s="354">
        <v>2130211</v>
      </c>
      <c r="B909" s="345" t="s">
        <v>871</v>
      </c>
      <c r="C909" s="280">
        <f t="shared" si="228"/>
        <v>0</v>
      </c>
      <c r="D909" s="280">
        <v>0</v>
      </c>
      <c r="E909" s="346"/>
    </row>
    <row r="910" spans="1:5" ht="21" customHeight="1">
      <c r="A910" s="354">
        <v>2130212</v>
      </c>
      <c r="B910" s="345" t="s">
        <v>872</v>
      </c>
      <c r="C910" s="280"/>
      <c r="D910" s="280">
        <v>0</v>
      </c>
      <c r="E910" s="346"/>
    </row>
    <row r="911" spans="1:5" s="34" customFormat="1" ht="21" customHeight="1">
      <c r="A911" s="354">
        <v>2130213</v>
      </c>
      <c r="B911" s="345" t="s">
        <v>873</v>
      </c>
      <c r="C911" s="280"/>
      <c r="D911" s="280">
        <v>0</v>
      </c>
      <c r="E911" s="349"/>
    </row>
    <row r="912" spans="1:5" ht="21" customHeight="1">
      <c r="A912" s="354">
        <v>2130217</v>
      </c>
      <c r="B912" s="345" t="s">
        <v>874</v>
      </c>
      <c r="C912" s="280"/>
      <c r="D912" s="280">
        <v>0</v>
      </c>
      <c r="E912" s="346"/>
    </row>
    <row r="913" spans="1:9" ht="21" customHeight="1">
      <c r="A913" s="354">
        <v>2130220</v>
      </c>
      <c r="B913" s="345" t="s">
        <v>875</v>
      </c>
      <c r="C913" s="280"/>
      <c r="D913" s="280">
        <v>0</v>
      </c>
      <c r="E913" s="346"/>
    </row>
    <row r="914" spans="1:9" s="34" customFormat="1" ht="21" customHeight="1">
      <c r="A914" s="354">
        <v>2130221</v>
      </c>
      <c r="B914" s="345" t="s">
        <v>876</v>
      </c>
      <c r="C914" s="280">
        <f t="shared" si="228"/>
        <v>343</v>
      </c>
      <c r="D914" s="280">
        <v>343</v>
      </c>
      <c r="E914" s="346"/>
    </row>
    <row r="915" spans="1:9" ht="21" customHeight="1">
      <c r="A915" s="354">
        <v>2130223</v>
      </c>
      <c r="B915" s="345" t="s">
        <v>877</v>
      </c>
      <c r="C915" s="280"/>
      <c r="D915" s="280">
        <v>0</v>
      </c>
      <c r="E915" s="346"/>
    </row>
    <row r="916" spans="1:9" ht="21" customHeight="1">
      <c r="A916" s="354">
        <v>2130226</v>
      </c>
      <c r="B916" s="345" t="s">
        <v>878</v>
      </c>
      <c r="C916" s="280"/>
      <c r="D916" s="280">
        <v>0</v>
      </c>
      <c r="E916" s="346"/>
    </row>
    <row r="917" spans="1:9" s="34" customFormat="1" ht="21" customHeight="1">
      <c r="A917" s="354">
        <v>2130227</v>
      </c>
      <c r="B917" s="345" t="s">
        <v>879</v>
      </c>
      <c r="C917" s="280">
        <f t="shared" si="228"/>
        <v>0</v>
      </c>
      <c r="D917" s="280">
        <v>0</v>
      </c>
      <c r="E917" s="346"/>
    </row>
    <row r="918" spans="1:9" s="34" customFormat="1" ht="21" customHeight="1">
      <c r="A918" s="354">
        <v>2130234</v>
      </c>
      <c r="B918" s="345" t="s">
        <v>880</v>
      </c>
      <c r="C918" s="280">
        <f t="shared" si="228"/>
        <v>29</v>
      </c>
      <c r="D918" s="280">
        <v>29</v>
      </c>
      <c r="E918" s="346"/>
    </row>
    <row r="919" spans="1:9" ht="21" customHeight="1">
      <c r="A919" s="354">
        <v>2130236</v>
      </c>
      <c r="B919" s="345" t="s">
        <v>881</v>
      </c>
      <c r="C919" s="280">
        <f t="shared" si="228"/>
        <v>0</v>
      </c>
      <c r="D919" s="280">
        <v>0</v>
      </c>
      <c r="E919" s="346"/>
    </row>
    <row r="920" spans="1:9" ht="21" customHeight="1">
      <c r="A920" s="354">
        <v>2130237</v>
      </c>
      <c r="B920" s="345" t="s">
        <v>850</v>
      </c>
      <c r="C920" s="280">
        <f t="shared" si="228"/>
        <v>0</v>
      </c>
      <c r="D920" s="280">
        <v>0</v>
      </c>
      <c r="E920" s="346"/>
    </row>
    <row r="921" spans="1:9" ht="21" customHeight="1">
      <c r="A921" s="354">
        <v>2130238</v>
      </c>
      <c r="B921" s="345" t="s">
        <v>882</v>
      </c>
      <c r="C921" s="280">
        <f t="shared" si="228"/>
        <v>0</v>
      </c>
      <c r="D921" s="280">
        <v>0</v>
      </c>
      <c r="E921" s="346"/>
    </row>
    <row r="922" spans="1:9" ht="21" customHeight="1">
      <c r="A922" s="354">
        <v>2130299</v>
      </c>
      <c r="B922" s="345" t="s">
        <v>883</v>
      </c>
      <c r="C922" s="280">
        <f t="shared" si="228"/>
        <v>68</v>
      </c>
      <c r="D922" s="280">
        <v>68</v>
      </c>
      <c r="E922" s="346"/>
    </row>
    <row r="923" spans="1:9" ht="21" customHeight="1">
      <c r="A923" s="354">
        <v>21303</v>
      </c>
      <c r="B923" s="344" t="s">
        <v>884</v>
      </c>
      <c r="C923" s="311">
        <f t="shared" ref="C923:E923" si="229">SUM(C924:C950)</f>
        <v>11003</v>
      </c>
      <c r="D923" s="311">
        <f t="shared" si="229"/>
        <v>11003</v>
      </c>
      <c r="E923" s="311">
        <f t="shared" si="229"/>
        <v>0</v>
      </c>
      <c r="H923">
        <f>4773-83</f>
        <v>4690</v>
      </c>
      <c r="I923" s="331">
        <f>D923-H923</f>
        <v>6313</v>
      </c>
    </row>
    <row r="924" spans="1:9" ht="21" customHeight="1">
      <c r="A924" s="354">
        <v>2130301</v>
      </c>
      <c r="B924" s="345" t="s">
        <v>211</v>
      </c>
      <c r="C924" s="280">
        <f t="shared" ref="C924:C950" si="230">D924+E924</f>
        <v>450</v>
      </c>
      <c r="D924" s="280">
        <v>450</v>
      </c>
      <c r="E924" s="346"/>
    </row>
    <row r="925" spans="1:9" ht="21" customHeight="1">
      <c r="A925" s="354">
        <v>2130302</v>
      </c>
      <c r="B925" s="345" t="s">
        <v>212</v>
      </c>
      <c r="C925" s="280">
        <f t="shared" si="230"/>
        <v>0</v>
      </c>
      <c r="D925" s="280">
        <v>0</v>
      </c>
      <c r="E925" s="346"/>
    </row>
    <row r="926" spans="1:9" ht="21" customHeight="1">
      <c r="A926" s="354">
        <v>2130303</v>
      </c>
      <c r="B926" s="345" t="s">
        <v>326</v>
      </c>
      <c r="C926" s="280"/>
      <c r="D926" s="280">
        <v>0</v>
      </c>
      <c r="E926" s="346"/>
    </row>
    <row r="927" spans="1:9" ht="21" customHeight="1">
      <c r="A927" s="354">
        <v>2130304</v>
      </c>
      <c r="B927" s="345" t="s">
        <v>885</v>
      </c>
      <c r="C927" s="280">
        <f t="shared" si="230"/>
        <v>1167</v>
      </c>
      <c r="D927" s="280">
        <v>1167</v>
      </c>
      <c r="E927" s="346"/>
    </row>
    <row r="928" spans="1:9" ht="21" customHeight="1">
      <c r="A928" s="354">
        <v>2130305</v>
      </c>
      <c r="B928" s="345" t="s">
        <v>886</v>
      </c>
      <c r="C928" s="280">
        <f t="shared" si="230"/>
        <v>8464</v>
      </c>
      <c r="D928" s="280">
        <v>8464</v>
      </c>
      <c r="E928" s="346"/>
    </row>
    <row r="929" spans="1:5" ht="21" customHeight="1">
      <c r="A929" s="354">
        <v>2130306</v>
      </c>
      <c r="B929" s="345" t="s">
        <v>887</v>
      </c>
      <c r="C929" s="280">
        <f t="shared" si="230"/>
        <v>381</v>
      </c>
      <c r="D929" s="280">
        <v>381</v>
      </c>
      <c r="E929" s="346"/>
    </row>
    <row r="930" spans="1:5" ht="21" customHeight="1">
      <c r="A930" s="354">
        <v>2130307</v>
      </c>
      <c r="B930" s="345" t="s">
        <v>888</v>
      </c>
      <c r="C930" s="280"/>
      <c r="D930" s="280">
        <v>0</v>
      </c>
      <c r="E930" s="349"/>
    </row>
    <row r="931" spans="1:5" ht="21" customHeight="1">
      <c r="A931" s="354">
        <v>2130308</v>
      </c>
      <c r="B931" s="345" t="s">
        <v>889</v>
      </c>
      <c r="C931" s="280">
        <f t="shared" si="230"/>
        <v>0</v>
      </c>
      <c r="D931" s="280">
        <v>0</v>
      </c>
      <c r="E931" s="346"/>
    </row>
    <row r="932" spans="1:5" ht="21" customHeight="1">
      <c r="A932" s="354">
        <v>2130309</v>
      </c>
      <c r="B932" s="345" t="s">
        <v>890</v>
      </c>
      <c r="C932" s="280"/>
      <c r="D932" s="280">
        <v>0</v>
      </c>
      <c r="E932" s="346"/>
    </row>
    <row r="933" spans="1:5" ht="21" customHeight="1">
      <c r="A933" s="354">
        <v>2130310</v>
      </c>
      <c r="B933" s="345" t="s">
        <v>891</v>
      </c>
      <c r="C933" s="280">
        <f t="shared" si="230"/>
        <v>0</v>
      </c>
      <c r="D933" s="280">
        <v>0</v>
      </c>
      <c r="E933" s="346"/>
    </row>
    <row r="934" spans="1:5" ht="21" customHeight="1">
      <c r="A934" s="354">
        <v>2130311</v>
      </c>
      <c r="B934" s="345" t="s">
        <v>892</v>
      </c>
      <c r="C934" s="280">
        <f t="shared" si="230"/>
        <v>0</v>
      </c>
      <c r="D934" s="280">
        <v>0</v>
      </c>
      <c r="E934" s="346"/>
    </row>
    <row r="935" spans="1:5" ht="21" customHeight="1">
      <c r="A935" s="354">
        <v>2130312</v>
      </c>
      <c r="B935" s="345" t="s">
        <v>893</v>
      </c>
      <c r="C935" s="280">
        <f t="shared" si="230"/>
        <v>0</v>
      </c>
      <c r="D935" s="280">
        <v>0</v>
      </c>
      <c r="E935" s="346"/>
    </row>
    <row r="936" spans="1:5" ht="21" customHeight="1">
      <c r="A936" s="354">
        <v>2130313</v>
      </c>
      <c r="B936" s="345" t="s">
        <v>894</v>
      </c>
      <c r="C936" s="280"/>
      <c r="D936" s="280">
        <v>0</v>
      </c>
      <c r="E936" s="346"/>
    </row>
    <row r="937" spans="1:5" ht="21" customHeight="1">
      <c r="A937" s="354">
        <v>2130314</v>
      </c>
      <c r="B937" s="345" t="s">
        <v>895</v>
      </c>
      <c r="C937" s="280">
        <f t="shared" si="230"/>
        <v>147</v>
      </c>
      <c r="D937" s="280">
        <v>147</v>
      </c>
      <c r="E937" s="349"/>
    </row>
    <row r="938" spans="1:5" ht="21" customHeight="1">
      <c r="A938" s="354">
        <v>2130315</v>
      </c>
      <c r="B938" s="345" t="s">
        <v>896</v>
      </c>
      <c r="C938" s="280">
        <f t="shared" si="230"/>
        <v>51</v>
      </c>
      <c r="D938" s="280">
        <v>51</v>
      </c>
      <c r="E938" s="346"/>
    </row>
    <row r="939" spans="1:5" ht="21" customHeight="1">
      <c r="A939" s="354">
        <v>2130316</v>
      </c>
      <c r="B939" s="345" t="s">
        <v>897</v>
      </c>
      <c r="C939" s="280">
        <f t="shared" si="230"/>
        <v>3</v>
      </c>
      <c r="D939" s="280">
        <v>3</v>
      </c>
      <c r="E939" s="346"/>
    </row>
    <row r="940" spans="1:5" ht="21" customHeight="1">
      <c r="A940" s="354">
        <v>2130317</v>
      </c>
      <c r="B940" s="345" t="s">
        <v>898</v>
      </c>
      <c r="C940" s="280">
        <f t="shared" si="230"/>
        <v>39</v>
      </c>
      <c r="D940" s="280">
        <v>39</v>
      </c>
      <c r="E940" s="349"/>
    </row>
    <row r="941" spans="1:5" s="34" customFormat="1" ht="21" customHeight="1">
      <c r="A941" s="354">
        <v>2130318</v>
      </c>
      <c r="B941" s="345" t="s">
        <v>899</v>
      </c>
      <c r="C941" s="280">
        <f t="shared" si="230"/>
        <v>0</v>
      </c>
      <c r="D941" s="280">
        <v>0</v>
      </c>
      <c r="E941" s="346"/>
    </row>
    <row r="942" spans="1:5" ht="21" customHeight="1">
      <c r="A942" s="354">
        <v>2130319</v>
      </c>
      <c r="B942" s="345" t="s">
        <v>900</v>
      </c>
      <c r="C942" s="280">
        <f t="shared" si="230"/>
        <v>0</v>
      </c>
      <c r="D942" s="280">
        <v>0</v>
      </c>
      <c r="E942" s="346"/>
    </row>
    <row r="943" spans="1:5" ht="21" customHeight="1">
      <c r="A943" s="354">
        <v>2130321</v>
      </c>
      <c r="B943" s="345" t="s">
        <v>901</v>
      </c>
      <c r="C943" s="280">
        <f t="shared" si="230"/>
        <v>301</v>
      </c>
      <c r="D943" s="280">
        <v>301</v>
      </c>
      <c r="E943" s="349"/>
    </row>
    <row r="944" spans="1:5" ht="21" customHeight="1">
      <c r="A944" s="354">
        <v>2130322</v>
      </c>
      <c r="B944" s="345" t="s">
        <v>902</v>
      </c>
      <c r="C944" s="280">
        <f t="shared" si="230"/>
        <v>0</v>
      </c>
      <c r="D944" s="280">
        <v>0</v>
      </c>
      <c r="E944" s="349"/>
    </row>
    <row r="945" spans="1:5" ht="21" customHeight="1">
      <c r="A945" s="354">
        <v>2130333</v>
      </c>
      <c r="B945" s="345" t="s">
        <v>877</v>
      </c>
      <c r="C945" s="280">
        <f t="shared" si="230"/>
        <v>0</v>
      </c>
      <c r="D945" s="280">
        <v>0</v>
      </c>
      <c r="E945" s="346"/>
    </row>
    <row r="946" spans="1:5" ht="21" customHeight="1">
      <c r="A946" s="354">
        <v>2130334</v>
      </c>
      <c r="B946" s="345" t="s">
        <v>903</v>
      </c>
      <c r="C946" s="280">
        <f t="shared" si="230"/>
        <v>0</v>
      </c>
      <c r="D946" s="280">
        <v>0</v>
      </c>
      <c r="E946" s="346"/>
    </row>
    <row r="947" spans="1:5" ht="21" customHeight="1">
      <c r="A947" s="354">
        <v>2130335</v>
      </c>
      <c r="B947" s="345" t="s">
        <v>904</v>
      </c>
      <c r="C947" s="280">
        <f t="shared" si="230"/>
        <v>0</v>
      </c>
      <c r="D947" s="280">
        <v>0</v>
      </c>
      <c r="E947" s="346"/>
    </row>
    <row r="948" spans="1:5" ht="21" customHeight="1">
      <c r="A948" s="354">
        <v>2130336</v>
      </c>
      <c r="B948" s="345" t="s">
        <v>905</v>
      </c>
      <c r="C948" s="280">
        <f t="shared" si="230"/>
        <v>0</v>
      </c>
      <c r="D948" s="280">
        <v>0</v>
      </c>
      <c r="E948" s="346"/>
    </row>
    <row r="949" spans="1:5" ht="21" customHeight="1">
      <c r="A949" s="354">
        <v>2130337</v>
      </c>
      <c r="B949" s="345" t="s">
        <v>906</v>
      </c>
      <c r="C949" s="280">
        <f t="shared" si="230"/>
        <v>0</v>
      </c>
      <c r="D949" s="280">
        <v>0</v>
      </c>
      <c r="E949" s="346"/>
    </row>
    <row r="950" spans="1:5" ht="21" customHeight="1">
      <c r="A950" s="354">
        <v>2130399</v>
      </c>
      <c r="B950" s="345" t="s">
        <v>907</v>
      </c>
      <c r="C950" s="280">
        <f t="shared" si="230"/>
        <v>0</v>
      </c>
      <c r="D950" s="280">
        <v>0</v>
      </c>
      <c r="E950" s="346"/>
    </row>
    <row r="951" spans="1:5" s="34" customFormat="1" ht="21" customHeight="1">
      <c r="A951" s="354">
        <v>21305</v>
      </c>
      <c r="B951" s="344" t="s">
        <v>908</v>
      </c>
      <c r="C951" s="311">
        <f>SUM(C952:C957)</f>
        <v>26773</v>
      </c>
      <c r="D951" s="311">
        <f>SUM(D952:D957)</f>
        <v>26773</v>
      </c>
      <c r="E951" s="311">
        <f>SUM(E952:E957)</f>
        <v>0</v>
      </c>
    </row>
    <row r="952" spans="1:5" ht="21" customHeight="1">
      <c r="A952" s="354">
        <v>2130504</v>
      </c>
      <c r="B952" s="345" t="s">
        <v>909</v>
      </c>
      <c r="C952" s="280">
        <f t="shared" ref="C952:C957" si="231">D952+E952</f>
        <v>147</v>
      </c>
      <c r="D952" s="280">
        <v>147</v>
      </c>
      <c r="E952" s="346"/>
    </row>
    <row r="953" spans="1:5" ht="21" customHeight="1">
      <c r="A953" s="354">
        <v>2130505</v>
      </c>
      <c r="B953" s="345" t="s">
        <v>910</v>
      </c>
      <c r="C953" s="280">
        <f t="shared" si="231"/>
        <v>13025</v>
      </c>
      <c r="D953" s="280">
        <v>13025</v>
      </c>
      <c r="E953" s="346"/>
    </row>
    <row r="954" spans="1:5" ht="21" customHeight="1">
      <c r="A954" s="354">
        <v>2130506</v>
      </c>
      <c r="B954" s="345" t="s">
        <v>911</v>
      </c>
      <c r="C954" s="280">
        <f t="shared" si="231"/>
        <v>6765</v>
      </c>
      <c r="D954" s="280">
        <v>6765</v>
      </c>
      <c r="E954" s="346"/>
    </row>
    <row r="955" spans="1:5" ht="21" customHeight="1">
      <c r="A955" s="354">
        <v>2130507</v>
      </c>
      <c r="B955" s="345" t="s">
        <v>912</v>
      </c>
      <c r="C955" s="280">
        <f t="shared" si="231"/>
        <v>0</v>
      </c>
      <c r="D955" s="280">
        <v>0</v>
      </c>
      <c r="E955" s="346"/>
    </row>
    <row r="956" spans="1:5" ht="21" customHeight="1">
      <c r="A956" s="354">
        <v>2130508</v>
      </c>
      <c r="B956" s="345" t="s">
        <v>913</v>
      </c>
      <c r="C956" s="280"/>
      <c r="D956" s="280">
        <v>0</v>
      </c>
      <c r="E956" s="346"/>
    </row>
    <row r="957" spans="1:5" s="34" customFormat="1" ht="21" customHeight="1">
      <c r="A957" s="354">
        <v>2130599</v>
      </c>
      <c r="B957" s="345" t="s">
        <v>914</v>
      </c>
      <c r="C957" s="280">
        <f t="shared" si="231"/>
        <v>6836</v>
      </c>
      <c r="D957" s="280">
        <v>6836</v>
      </c>
      <c r="E957" s="346"/>
    </row>
    <row r="958" spans="1:5" ht="21" customHeight="1">
      <c r="A958" s="354">
        <v>21307</v>
      </c>
      <c r="B958" s="344" t="s">
        <v>915</v>
      </c>
      <c r="C958" s="311">
        <f t="shared" ref="C958:E958" si="232">SUM(C959:C964)</f>
        <v>12555</v>
      </c>
      <c r="D958" s="311">
        <f t="shared" si="232"/>
        <v>11794</v>
      </c>
      <c r="E958" s="311">
        <f t="shared" si="232"/>
        <v>761</v>
      </c>
    </row>
    <row r="959" spans="1:5" ht="21" customHeight="1">
      <c r="A959" s="354">
        <v>2130701</v>
      </c>
      <c r="B959" s="345" t="s">
        <v>916</v>
      </c>
      <c r="C959" s="280">
        <f t="shared" ref="C959:C963" si="233">D959+E959</f>
        <v>761</v>
      </c>
      <c r="D959" s="280">
        <v>0</v>
      </c>
      <c r="E959" s="280">
        <v>761</v>
      </c>
    </row>
    <row r="960" spans="1:5" ht="21" customHeight="1">
      <c r="A960" s="354">
        <v>2130704</v>
      </c>
      <c r="B960" s="345" t="s">
        <v>917</v>
      </c>
      <c r="C960" s="280">
        <f t="shared" si="233"/>
        <v>0</v>
      </c>
      <c r="D960" s="280">
        <v>0</v>
      </c>
      <c r="E960" s="346"/>
    </row>
    <row r="961" spans="1:5" ht="21" customHeight="1">
      <c r="A961" s="354">
        <v>2130705</v>
      </c>
      <c r="B961" s="345" t="s">
        <v>918</v>
      </c>
      <c r="C961" s="280">
        <f t="shared" si="233"/>
        <v>11414</v>
      </c>
      <c r="D961" s="280">
        <v>11414</v>
      </c>
      <c r="E961" s="346"/>
    </row>
    <row r="962" spans="1:5" s="34" customFormat="1" ht="21" customHeight="1">
      <c r="A962" s="354">
        <v>2130706</v>
      </c>
      <c r="B962" s="345" t="s">
        <v>919</v>
      </c>
      <c r="C962" s="280">
        <f t="shared" si="233"/>
        <v>10</v>
      </c>
      <c r="D962" s="280">
        <v>10</v>
      </c>
      <c r="E962" s="280"/>
    </row>
    <row r="963" spans="1:5" ht="21" customHeight="1">
      <c r="A963" s="354">
        <v>2130707</v>
      </c>
      <c r="B963" s="345" t="s">
        <v>920</v>
      </c>
      <c r="C963" s="280">
        <f t="shared" si="233"/>
        <v>370</v>
      </c>
      <c r="D963" s="280">
        <v>370</v>
      </c>
      <c r="E963" s="349"/>
    </row>
    <row r="964" spans="1:5" ht="21" customHeight="1">
      <c r="A964" s="354">
        <v>2130799</v>
      </c>
      <c r="B964" s="345" t="s">
        <v>921</v>
      </c>
      <c r="C964" s="280"/>
      <c r="D964" s="280">
        <v>0</v>
      </c>
      <c r="E964" s="346"/>
    </row>
    <row r="965" spans="1:5" ht="21" customHeight="1">
      <c r="A965" s="354">
        <v>21308</v>
      </c>
      <c r="B965" s="344" t="s">
        <v>922</v>
      </c>
      <c r="C965" s="311">
        <f t="shared" ref="C965:E965" si="234">SUM(C966:C970)</f>
        <v>169</v>
      </c>
      <c r="D965" s="311">
        <f t="shared" si="234"/>
        <v>21</v>
      </c>
      <c r="E965" s="311">
        <f t="shared" si="234"/>
        <v>148</v>
      </c>
    </row>
    <row r="966" spans="1:5" ht="21" customHeight="1">
      <c r="A966" s="354">
        <v>2130801</v>
      </c>
      <c r="B966" s="345" t="s">
        <v>923</v>
      </c>
      <c r="C966" s="280">
        <f t="shared" ref="C966:C970" si="235">D966+E966</f>
        <v>0</v>
      </c>
      <c r="D966" s="280">
        <v>0</v>
      </c>
      <c r="E966" s="346"/>
    </row>
    <row r="967" spans="1:5" ht="21" customHeight="1">
      <c r="A967" s="354">
        <v>2130803</v>
      </c>
      <c r="B967" s="345" t="s">
        <v>924</v>
      </c>
      <c r="C967" s="280">
        <f t="shared" si="235"/>
        <v>0</v>
      </c>
      <c r="D967" s="280">
        <v>0</v>
      </c>
      <c r="E967" s="346"/>
    </row>
    <row r="968" spans="1:5" ht="21" customHeight="1">
      <c r="A968" s="354">
        <v>2130804</v>
      </c>
      <c r="B968" s="345" t="s">
        <v>925</v>
      </c>
      <c r="C968" s="280">
        <f t="shared" si="235"/>
        <v>169</v>
      </c>
      <c r="D968" s="280">
        <v>21</v>
      </c>
      <c r="E968" s="280">
        <v>148</v>
      </c>
    </row>
    <row r="969" spans="1:5" s="34" customFormat="1" ht="21" customHeight="1">
      <c r="A969" s="354">
        <v>2130805</v>
      </c>
      <c r="B969" s="345" t="s">
        <v>926</v>
      </c>
      <c r="C969" s="280">
        <f t="shared" si="235"/>
        <v>0</v>
      </c>
      <c r="D969" s="280">
        <v>0</v>
      </c>
      <c r="E969" s="346"/>
    </row>
    <row r="970" spans="1:5" ht="21" customHeight="1">
      <c r="A970" s="354">
        <v>2130899</v>
      </c>
      <c r="B970" s="345" t="s">
        <v>927</v>
      </c>
      <c r="C970" s="280">
        <f t="shared" si="235"/>
        <v>0</v>
      </c>
      <c r="D970" s="280">
        <v>0</v>
      </c>
      <c r="E970" s="346"/>
    </row>
    <row r="971" spans="1:5" ht="21" customHeight="1">
      <c r="A971" s="354">
        <v>21309</v>
      </c>
      <c r="B971" s="344" t="s">
        <v>928</v>
      </c>
      <c r="C971" s="311">
        <f t="shared" ref="C971:E971" si="236">SUM(C972:C973)</f>
        <v>967</v>
      </c>
      <c r="D971" s="311">
        <f t="shared" si="236"/>
        <v>967</v>
      </c>
      <c r="E971" s="311">
        <f t="shared" si="236"/>
        <v>0</v>
      </c>
    </row>
    <row r="972" spans="1:5" ht="21" customHeight="1">
      <c r="A972" s="354">
        <v>2130901</v>
      </c>
      <c r="B972" s="345" t="s">
        <v>929</v>
      </c>
      <c r="C972" s="280"/>
      <c r="D972" s="280">
        <v>0</v>
      </c>
      <c r="E972" s="346"/>
    </row>
    <row r="973" spans="1:5" ht="21" customHeight="1">
      <c r="A973" s="354">
        <v>2130999</v>
      </c>
      <c r="B973" s="345" t="s">
        <v>930</v>
      </c>
      <c r="C973" s="280">
        <f t="shared" ref="C973" si="237">D973+E973</f>
        <v>967</v>
      </c>
      <c r="D973" s="280">
        <v>967</v>
      </c>
      <c r="E973" s="349"/>
    </row>
    <row r="974" spans="1:5" s="34" customFormat="1" ht="21" customHeight="1">
      <c r="A974" s="354">
        <v>21399</v>
      </c>
      <c r="B974" s="344" t="s">
        <v>931</v>
      </c>
      <c r="C974" s="311">
        <f t="shared" ref="C974:E974" si="238">SUM(C975:C976)</f>
        <v>719</v>
      </c>
      <c r="D974" s="311">
        <f t="shared" si="238"/>
        <v>719</v>
      </c>
      <c r="E974" s="311">
        <f t="shared" si="238"/>
        <v>0</v>
      </c>
    </row>
    <row r="975" spans="1:5" ht="21" customHeight="1">
      <c r="A975" s="354">
        <v>2139901</v>
      </c>
      <c r="B975" s="345" t="s">
        <v>932</v>
      </c>
      <c r="C975" s="280"/>
      <c r="D975" s="280">
        <v>0</v>
      </c>
      <c r="E975" s="346"/>
    </row>
    <row r="976" spans="1:5" ht="21" customHeight="1">
      <c r="A976" s="354">
        <v>2139999</v>
      </c>
      <c r="B976" s="345" t="s">
        <v>933</v>
      </c>
      <c r="C976" s="280">
        <f t="shared" ref="C976" si="239">D976+E976</f>
        <v>719</v>
      </c>
      <c r="D976" s="280">
        <v>719</v>
      </c>
      <c r="E976" s="346"/>
    </row>
    <row r="977" spans="1:5" s="34" customFormat="1" ht="21" customHeight="1">
      <c r="A977" s="354">
        <v>214</v>
      </c>
      <c r="B977" s="344" t="s">
        <v>140</v>
      </c>
      <c r="C977" s="311">
        <f>C978+C999+C1009+C1019+C1026</f>
        <v>9516</v>
      </c>
      <c r="D977" s="311">
        <f t="shared" ref="D977:E977" si="240">D978+D999+D1009+D1019+D1026</f>
        <v>9516</v>
      </c>
      <c r="E977" s="311">
        <f t="shared" si="240"/>
        <v>0</v>
      </c>
    </row>
    <row r="978" spans="1:5" s="34" customFormat="1" ht="21" customHeight="1">
      <c r="A978" s="354">
        <v>21401</v>
      </c>
      <c r="B978" s="344" t="s">
        <v>934</v>
      </c>
      <c r="C978" s="311">
        <f>SUM(C979:C998)</f>
        <v>9516</v>
      </c>
      <c r="D978" s="311">
        <f t="shared" ref="D978:E978" si="241">SUM(D979:D998)</f>
        <v>9516</v>
      </c>
      <c r="E978" s="311">
        <f t="shared" si="241"/>
        <v>0</v>
      </c>
    </row>
    <row r="979" spans="1:5" ht="21" customHeight="1">
      <c r="A979" s="354">
        <v>2140101</v>
      </c>
      <c r="B979" s="345" t="s">
        <v>211</v>
      </c>
      <c r="C979" s="280">
        <f t="shared" ref="C979:C998" si="242">D979+E979</f>
        <v>316</v>
      </c>
      <c r="D979" s="280">
        <v>316</v>
      </c>
      <c r="E979" s="346"/>
    </row>
    <row r="980" spans="1:5" ht="21" customHeight="1">
      <c r="A980" s="354">
        <v>2140102</v>
      </c>
      <c r="B980" s="345" t="s">
        <v>212</v>
      </c>
      <c r="C980" s="280">
        <f t="shared" si="242"/>
        <v>0</v>
      </c>
      <c r="D980" s="280">
        <v>0</v>
      </c>
      <c r="E980" s="346"/>
    </row>
    <row r="981" spans="1:5" ht="21" customHeight="1">
      <c r="A981" s="354">
        <v>2140103</v>
      </c>
      <c r="B981" s="345" t="s">
        <v>213</v>
      </c>
      <c r="C981" s="280">
        <f t="shared" si="242"/>
        <v>34</v>
      </c>
      <c r="D981" s="280">
        <v>34</v>
      </c>
      <c r="E981" s="346"/>
    </row>
    <row r="982" spans="1:5" ht="21" customHeight="1">
      <c r="A982" s="354">
        <v>2140104</v>
      </c>
      <c r="B982" s="345" t="s">
        <v>935</v>
      </c>
      <c r="C982" s="280">
        <f t="shared" si="242"/>
        <v>4393</v>
      </c>
      <c r="D982" s="280">
        <v>4393</v>
      </c>
      <c r="E982" s="346"/>
    </row>
    <row r="983" spans="1:5" ht="21" customHeight="1">
      <c r="A983" s="354">
        <v>2140106</v>
      </c>
      <c r="B983" s="345" t="s">
        <v>936</v>
      </c>
      <c r="C983" s="280">
        <f t="shared" si="242"/>
        <v>3054</v>
      </c>
      <c r="D983" s="280">
        <v>3054</v>
      </c>
      <c r="E983" s="349"/>
    </row>
    <row r="984" spans="1:5" ht="21" customHeight="1">
      <c r="A984" s="354">
        <v>2140109</v>
      </c>
      <c r="B984" s="345" t="s">
        <v>937</v>
      </c>
      <c r="C984" s="280">
        <f t="shared" si="242"/>
        <v>0</v>
      </c>
      <c r="D984" s="280">
        <v>0</v>
      </c>
      <c r="E984" s="346"/>
    </row>
    <row r="985" spans="1:5" ht="21" customHeight="1">
      <c r="A985" s="354">
        <v>2140110</v>
      </c>
      <c r="B985" s="345" t="s">
        <v>938</v>
      </c>
      <c r="C985" s="280"/>
      <c r="D985" s="280">
        <v>0</v>
      </c>
      <c r="E985" s="346"/>
    </row>
    <row r="986" spans="1:5" ht="21" customHeight="1">
      <c r="A986" s="354">
        <v>2140112</v>
      </c>
      <c r="B986" s="345" t="s">
        <v>939</v>
      </c>
      <c r="C986" s="280">
        <f t="shared" si="242"/>
        <v>1427</v>
      </c>
      <c r="D986" s="280">
        <v>1427</v>
      </c>
      <c r="E986" s="346"/>
    </row>
    <row r="987" spans="1:5" ht="21" customHeight="1">
      <c r="A987" s="354">
        <v>2140114</v>
      </c>
      <c r="B987" s="345" t="s">
        <v>940</v>
      </c>
      <c r="C987" s="280"/>
      <c r="D987" s="280">
        <v>0</v>
      </c>
      <c r="E987" s="349"/>
    </row>
    <row r="988" spans="1:5" s="34" customFormat="1" ht="21" customHeight="1">
      <c r="A988" s="354">
        <v>2140122</v>
      </c>
      <c r="B988" s="345" t="s">
        <v>941</v>
      </c>
      <c r="C988" s="280"/>
      <c r="D988" s="280">
        <v>0</v>
      </c>
      <c r="E988" s="346"/>
    </row>
    <row r="989" spans="1:5" ht="21" customHeight="1">
      <c r="A989" s="354">
        <v>2140123</v>
      </c>
      <c r="B989" s="345" t="s">
        <v>942</v>
      </c>
      <c r="C989" s="280"/>
      <c r="D989" s="280">
        <v>0</v>
      </c>
      <c r="E989" s="346"/>
    </row>
    <row r="990" spans="1:5" ht="21" customHeight="1">
      <c r="A990" s="354">
        <v>2140127</v>
      </c>
      <c r="B990" s="345" t="s">
        <v>943</v>
      </c>
      <c r="C990" s="280"/>
      <c r="D990" s="280">
        <v>0</v>
      </c>
      <c r="E990" s="346"/>
    </row>
    <row r="991" spans="1:5" ht="21" customHeight="1">
      <c r="A991" s="354">
        <v>2140128</v>
      </c>
      <c r="B991" s="345" t="s">
        <v>944</v>
      </c>
      <c r="C991" s="280"/>
      <c r="D991" s="280">
        <v>0</v>
      </c>
      <c r="E991" s="346"/>
    </row>
    <row r="992" spans="1:5" ht="21" customHeight="1">
      <c r="A992" s="354">
        <v>2140129</v>
      </c>
      <c r="B992" s="345" t="s">
        <v>945</v>
      </c>
      <c r="C992" s="280"/>
      <c r="D992" s="280">
        <v>0</v>
      </c>
      <c r="E992" s="346"/>
    </row>
    <row r="993" spans="1:5" ht="21" customHeight="1">
      <c r="A993" s="354">
        <v>2140130</v>
      </c>
      <c r="B993" s="345" t="s">
        <v>946</v>
      </c>
      <c r="C993" s="280"/>
      <c r="D993" s="280">
        <v>0</v>
      </c>
      <c r="E993" s="346"/>
    </row>
    <row r="994" spans="1:5" ht="21" customHeight="1">
      <c r="A994" s="354">
        <v>2140131</v>
      </c>
      <c r="B994" s="345" t="s">
        <v>947</v>
      </c>
      <c r="C994" s="280">
        <f t="shared" si="242"/>
        <v>52</v>
      </c>
      <c r="D994" s="280">
        <v>52</v>
      </c>
      <c r="E994" s="349"/>
    </row>
    <row r="995" spans="1:5" ht="21" customHeight="1">
      <c r="A995" s="354">
        <v>2140133</v>
      </c>
      <c r="B995" s="345" t="s">
        <v>948</v>
      </c>
      <c r="C995" s="280"/>
      <c r="D995" s="280">
        <v>0</v>
      </c>
      <c r="E995" s="346"/>
    </row>
    <row r="996" spans="1:5" ht="21" customHeight="1">
      <c r="A996" s="354">
        <v>2140136</v>
      </c>
      <c r="B996" s="345" t="s">
        <v>949</v>
      </c>
      <c r="C996" s="280"/>
      <c r="D996" s="280">
        <v>0</v>
      </c>
      <c r="E996" s="346"/>
    </row>
    <row r="997" spans="1:5" ht="21" customHeight="1">
      <c r="A997" s="354">
        <v>2140138</v>
      </c>
      <c r="B997" s="345" t="s">
        <v>950</v>
      </c>
      <c r="C997" s="280"/>
      <c r="D997" s="280">
        <v>0</v>
      </c>
      <c r="E997" s="346"/>
    </row>
    <row r="998" spans="1:5" ht="21" customHeight="1">
      <c r="A998" s="354">
        <v>2140199</v>
      </c>
      <c r="B998" s="345" t="s">
        <v>951</v>
      </c>
      <c r="C998" s="280">
        <f t="shared" si="242"/>
        <v>240</v>
      </c>
      <c r="D998" s="280">
        <v>240</v>
      </c>
      <c r="E998" s="346"/>
    </row>
    <row r="999" spans="1:5" ht="21" customHeight="1">
      <c r="A999" s="354">
        <v>21402</v>
      </c>
      <c r="B999" s="344" t="s">
        <v>952</v>
      </c>
      <c r="C999" s="311">
        <f t="shared" ref="C999:E999" si="243">SUM(C1000:C1008)</f>
        <v>0</v>
      </c>
      <c r="D999" s="311">
        <f t="shared" si="243"/>
        <v>0</v>
      </c>
      <c r="E999" s="311">
        <f t="shared" si="243"/>
        <v>0</v>
      </c>
    </row>
    <row r="1000" spans="1:5" ht="21" customHeight="1">
      <c r="A1000" s="354">
        <v>2140201</v>
      </c>
      <c r="B1000" s="345" t="s">
        <v>211</v>
      </c>
      <c r="C1000" s="280"/>
      <c r="D1000" s="280">
        <v>0</v>
      </c>
      <c r="E1000" s="346"/>
    </row>
    <row r="1001" spans="1:5" ht="21" customHeight="1">
      <c r="A1001" s="354">
        <v>2140202</v>
      </c>
      <c r="B1001" s="345" t="s">
        <v>212</v>
      </c>
      <c r="C1001" s="280"/>
      <c r="D1001" s="280">
        <v>0</v>
      </c>
      <c r="E1001" s="346"/>
    </row>
    <row r="1002" spans="1:5" ht="21" customHeight="1">
      <c r="A1002" s="354">
        <v>2140203</v>
      </c>
      <c r="B1002" s="345" t="s">
        <v>213</v>
      </c>
      <c r="C1002" s="280"/>
      <c r="D1002" s="280">
        <v>0</v>
      </c>
      <c r="E1002" s="349"/>
    </row>
    <row r="1003" spans="1:5" ht="21" customHeight="1">
      <c r="A1003" s="354">
        <v>2140204</v>
      </c>
      <c r="B1003" s="345" t="s">
        <v>953</v>
      </c>
      <c r="C1003" s="280"/>
      <c r="D1003" s="280">
        <v>0</v>
      </c>
      <c r="E1003" s="349"/>
    </row>
    <row r="1004" spans="1:5" s="34" customFormat="1" ht="21" customHeight="1">
      <c r="A1004" s="354">
        <v>2140205</v>
      </c>
      <c r="B1004" s="345" t="s">
        <v>954</v>
      </c>
      <c r="C1004" s="280"/>
      <c r="D1004" s="280">
        <v>0</v>
      </c>
      <c r="E1004" s="346"/>
    </row>
    <row r="1005" spans="1:5" ht="21" customHeight="1">
      <c r="A1005" s="354">
        <v>2140206</v>
      </c>
      <c r="B1005" s="345" t="s">
        <v>955</v>
      </c>
      <c r="C1005" s="280"/>
      <c r="D1005" s="280">
        <v>0</v>
      </c>
      <c r="E1005" s="346"/>
    </row>
    <row r="1006" spans="1:5" ht="21" customHeight="1">
      <c r="A1006" s="354">
        <v>2140207</v>
      </c>
      <c r="B1006" s="345" t="s">
        <v>956</v>
      </c>
      <c r="C1006" s="280"/>
      <c r="D1006" s="280">
        <v>0</v>
      </c>
      <c r="E1006" s="346"/>
    </row>
    <row r="1007" spans="1:5" ht="21" customHeight="1">
      <c r="A1007" s="354">
        <v>2140208</v>
      </c>
      <c r="B1007" s="345" t="s">
        <v>957</v>
      </c>
      <c r="C1007" s="280"/>
      <c r="D1007" s="280">
        <v>0</v>
      </c>
      <c r="E1007" s="346"/>
    </row>
    <row r="1008" spans="1:5" ht="21" customHeight="1">
      <c r="A1008" s="354">
        <v>2140299</v>
      </c>
      <c r="B1008" s="345" t="s">
        <v>958</v>
      </c>
      <c r="C1008" s="280"/>
      <c r="D1008" s="280">
        <v>0</v>
      </c>
      <c r="E1008" s="346"/>
    </row>
    <row r="1009" spans="1:5" s="34" customFormat="1" ht="21" customHeight="1">
      <c r="A1009" s="354">
        <v>21403</v>
      </c>
      <c r="B1009" s="344" t="s">
        <v>959</v>
      </c>
      <c r="C1009" s="311">
        <f t="shared" ref="C1009:E1009" si="244">SUM(C1010:C1018)</f>
        <v>0</v>
      </c>
      <c r="D1009" s="311">
        <f t="shared" si="244"/>
        <v>0</v>
      </c>
      <c r="E1009" s="311">
        <f t="shared" si="244"/>
        <v>0</v>
      </c>
    </row>
    <row r="1010" spans="1:5" ht="21" customHeight="1">
      <c r="A1010" s="354">
        <v>2140301</v>
      </c>
      <c r="B1010" s="345" t="s">
        <v>211</v>
      </c>
      <c r="C1010" s="280"/>
      <c r="D1010" s="280">
        <v>0</v>
      </c>
      <c r="E1010" s="346"/>
    </row>
    <row r="1011" spans="1:5" ht="21" customHeight="1">
      <c r="A1011" s="354">
        <v>2140302</v>
      </c>
      <c r="B1011" s="345" t="s">
        <v>212</v>
      </c>
      <c r="C1011" s="280"/>
      <c r="D1011" s="280">
        <v>0</v>
      </c>
      <c r="E1011" s="346"/>
    </row>
    <row r="1012" spans="1:5" ht="21" customHeight="1">
      <c r="A1012" s="354">
        <v>2140303</v>
      </c>
      <c r="B1012" s="345" t="s">
        <v>213</v>
      </c>
      <c r="C1012" s="280"/>
      <c r="D1012" s="280">
        <v>0</v>
      </c>
      <c r="E1012" s="346"/>
    </row>
    <row r="1013" spans="1:5" ht="21" customHeight="1">
      <c r="A1013" s="354">
        <v>2140304</v>
      </c>
      <c r="B1013" s="345" t="s">
        <v>960</v>
      </c>
      <c r="C1013" s="280"/>
      <c r="D1013" s="280">
        <v>0</v>
      </c>
      <c r="E1013" s="349"/>
    </row>
    <row r="1014" spans="1:5" ht="21" customHeight="1">
      <c r="A1014" s="354">
        <v>2140305</v>
      </c>
      <c r="B1014" s="345" t="s">
        <v>961</v>
      </c>
      <c r="C1014" s="280"/>
      <c r="D1014" s="280">
        <v>0</v>
      </c>
      <c r="E1014" s="346"/>
    </row>
    <row r="1015" spans="1:5" ht="21" customHeight="1">
      <c r="A1015" s="354">
        <v>2140306</v>
      </c>
      <c r="B1015" s="345" t="s">
        <v>962</v>
      </c>
      <c r="C1015" s="280"/>
      <c r="D1015" s="280">
        <v>0</v>
      </c>
      <c r="E1015" s="346"/>
    </row>
    <row r="1016" spans="1:5" ht="21" customHeight="1">
      <c r="A1016" s="354">
        <v>2140307</v>
      </c>
      <c r="B1016" s="345" t="s">
        <v>963</v>
      </c>
      <c r="C1016" s="280"/>
      <c r="D1016" s="280">
        <v>0</v>
      </c>
      <c r="E1016" s="346"/>
    </row>
    <row r="1017" spans="1:5" ht="21" customHeight="1">
      <c r="A1017" s="354">
        <v>2140308</v>
      </c>
      <c r="B1017" s="345" t="s">
        <v>964</v>
      </c>
      <c r="C1017" s="280"/>
      <c r="D1017" s="280">
        <v>0</v>
      </c>
      <c r="E1017" s="346"/>
    </row>
    <row r="1018" spans="1:5" ht="21" customHeight="1">
      <c r="A1018" s="354">
        <v>2140399</v>
      </c>
      <c r="B1018" s="345" t="s">
        <v>965</v>
      </c>
      <c r="C1018" s="280"/>
      <c r="D1018" s="280">
        <v>0</v>
      </c>
      <c r="E1018" s="346"/>
    </row>
    <row r="1019" spans="1:5" ht="21" customHeight="1">
      <c r="A1019" s="354">
        <v>21405</v>
      </c>
      <c r="B1019" s="344" t="s">
        <v>966</v>
      </c>
      <c r="C1019" s="311">
        <f t="shared" ref="C1019:E1019" si="245">SUM(C1020:C1025)</f>
        <v>0</v>
      </c>
      <c r="D1019" s="311">
        <f t="shared" si="245"/>
        <v>0</v>
      </c>
      <c r="E1019" s="311">
        <f t="shared" si="245"/>
        <v>0</v>
      </c>
    </row>
    <row r="1020" spans="1:5" s="34" customFormat="1" ht="21" customHeight="1">
      <c r="A1020" s="354">
        <v>2140501</v>
      </c>
      <c r="B1020" s="345" t="s">
        <v>211</v>
      </c>
      <c r="C1020" s="280"/>
      <c r="D1020" s="280">
        <v>0</v>
      </c>
      <c r="E1020" s="346"/>
    </row>
    <row r="1021" spans="1:5" ht="21" customHeight="1">
      <c r="A1021" s="354">
        <v>2140502</v>
      </c>
      <c r="B1021" s="345" t="s">
        <v>212</v>
      </c>
      <c r="C1021" s="280"/>
      <c r="D1021" s="280">
        <v>0</v>
      </c>
      <c r="E1021" s="346"/>
    </row>
    <row r="1022" spans="1:5" ht="21" customHeight="1">
      <c r="A1022" s="354">
        <v>2140503</v>
      </c>
      <c r="B1022" s="345" t="s">
        <v>213</v>
      </c>
      <c r="C1022" s="280"/>
      <c r="D1022" s="280">
        <v>0</v>
      </c>
      <c r="E1022" s="346"/>
    </row>
    <row r="1023" spans="1:5" ht="21" customHeight="1">
      <c r="A1023" s="354">
        <v>2140504</v>
      </c>
      <c r="B1023" s="345" t="s">
        <v>957</v>
      </c>
      <c r="C1023" s="280"/>
      <c r="D1023" s="280">
        <v>0</v>
      </c>
      <c r="E1023" s="346"/>
    </row>
    <row r="1024" spans="1:5" ht="21" customHeight="1">
      <c r="A1024" s="354">
        <v>2140505</v>
      </c>
      <c r="B1024" s="345" t="s">
        <v>967</v>
      </c>
      <c r="C1024" s="280"/>
      <c r="D1024" s="280">
        <v>0</v>
      </c>
      <c r="E1024" s="346"/>
    </row>
    <row r="1025" spans="1:5" ht="21" customHeight="1">
      <c r="A1025" s="354">
        <v>2140599</v>
      </c>
      <c r="B1025" s="345" t="s">
        <v>968</v>
      </c>
      <c r="C1025" s="280"/>
      <c r="D1025" s="280">
        <v>0</v>
      </c>
      <c r="E1025" s="346"/>
    </row>
    <row r="1026" spans="1:5" ht="21" customHeight="1">
      <c r="A1026" s="354">
        <v>21499</v>
      </c>
      <c r="B1026" s="344" t="s">
        <v>969</v>
      </c>
      <c r="C1026" s="311">
        <f t="shared" ref="C1026:E1026" si="246">SUM(C1027:C1028)</f>
        <v>0</v>
      </c>
      <c r="D1026" s="311">
        <f t="shared" si="246"/>
        <v>0</v>
      </c>
      <c r="E1026" s="311">
        <f t="shared" si="246"/>
        <v>0</v>
      </c>
    </row>
    <row r="1027" spans="1:5" s="34" customFormat="1" ht="21" customHeight="1">
      <c r="A1027" s="354">
        <v>2149901</v>
      </c>
      <c r="B1027" s="345" t="s">
        <v>970</v>
      </c>
      <c r="C1027" s="280"/>
      <c r="D1027" s="280">
        <v>0</v>
      </c>
      <c r="E1027" s="346"/>
    </row>
    <row r="1028" spans="1:5" ht="21" customHeight="1">
      <c r="A1028" s="354">
        <v>2149999</v>
      </c>
      <c r="B1028" s="345" t="s">
        <v>971</v>
      </c>
      <c r="C1028" s="280">
        <f t="shared" ref="C1028" si="247">D1028+E1028</f>
        <v>0</v>
      </c>
      <c r="D1028" s="280">
        <v>0</v>
      </c>
      <c r="E1028" s="346"/>
    </row>
    <row r="1029" spans="1:5" ht="21" customHeight="1">
      <c r="A1029" s="354">
        <v>215</v>
      </c>
      <c r="B1029" s="344" t="s">
        <v>141</v>
      </c>
      <c r="C1029" s="311">
        <f t="shared" ref="C1029:E1029" si="248">C1030+C1040+C1056+C1061+C1072+C1079+C1087</f>
        <v>1584</v>
      </c>
      <c r="D1029" s="311">
        <f t="shared" si="248"/>
        <v>1584</v>
      </c>
      <c r="E1029" s="311">
        <f t="shared" si="248"/>
        <v>0</v>
      </c>
    </row>
    <row r="1030" spans="1:5" ht="21" customHeight="1">
      <c r="A1030" s="354">
        <v>21501</v>
      </c>
      <c r="B1030" s="344" t="s">
        <v>972</v>
      </c>
      <c r="C1030" s="311">
        <f t="shared" ref="C1030:E1030" si="249">SUM(C1031:C1039)</f>
        <v>0</v>
      </c>
      <c r="D1030" s="311">
        <f t="shared" si="249"/>
        <v>0</v>
      </c>
      <c r="E1030" s="311">
        <f t="shared" si="249"/>
        <v>0</v>
      </c>
    </row>
    <row r="1031" spans="1:5" ht="21" customHeight="1">
      <c r="A1031" s="354">
        <v>2150101</v>
      </c>
      <c r="B1031" s="345" t="s">
        <v>211</v>
      </c>
      <c r="C1031" s="280"/>
      <c r="D1031" s="280">
        <v>0</v>
      </c>
      <c r="E1031" s="346"/>
    </row>
    <row r="1032" spans="1:5" ht="21" customHeight="1">
      <c r="A1032" s="354">
        <v>2150102</v>
      </c>
      <c r="B1032" s="345" t="s">
        <v>212</v>
      </c>
      <c r="C1032" s="280"/>
      <c r="D1032" s="280">
        <v>0</v>
      </c>
      <c r="E1032" s="346"/>
    </row>
    <row r="1033" spans="1:5" ht="21" customHeight="1">
      <c r="A1033" s="354">
        <v>2150103</v>
      </c>
      <c r="B1033" s="345" t="s">
        <v>213</v>
      </c>
      <c r="C1033" s="280"/>
      <c r="D1033" s="280">
        <v>0</v>
      </c>
      <c r="E1033" s="346"/>
    </row>
    <row r="1034" spans="1:5" ht="21" customHeight="1">
      <c r="A1034" s="354">
        <v>2150104</v>
      </c>
      <c r="B1034" s="345" t="s">
        <v>973</v>
      </c>
      <c r="C1034" s="280"/>
      <c r="D1034" s="280">
        <v>0</v>
      </c>
      <c r="E1034" s="346"/>
    </row>
    <row r="1035" spans="1:5" s="34" customFormat="1" ht="21" customHeight="1">
      <c r="A1035" s="354">
        <v>2150105</v>
      </c>
      <c r="B1035" s="345" t="s">
        <v>974</v>
      </c>
      <c r="C1035" s="280"/>
      <c r="D1035" s="280">
        <v>0</v>
      </c>
      <c r="E1035" s="346"/>
    </row>
    <row r="1036" spans="1:5" ht="21" customHeight="1">
      <c r="A1036" s="354">
        <v>2150106</v>
      </c>
      <c r="B1036" s="345" t="s">
        <v>975</v>
      </c>
      <c r="C1036" s="280"/>
      <c r="D1036" s="280">
        <v>0</v>
      </c>
      <c r="E1036" s="346"/>
    </row>
    <row r="1037" spans="1:5" ht="21" customHeight="1">
      <c r="A1037" s="354">
        <v>2150107</v>
      </c>
      <c r="B1037" s="345" t="s">
        <v>976</v>
      </c>
      <c r="C1037" s="280"/>
      <c r="D1037" s="280">
        <v>0</v>
      </c>
      <c r="E1037" s="346"/>
    </row>
    <row r="1038" spans="1:5" ht="21" customHeight="1">
      <c r="A1038" s="354">
        <v>2150108</v>
      </c>
      <c r="B1038" s="345" t="s">
        <v>977</v>
      </c>
      <c r="C1038" s="280"/>
      <c r="D1038" s="280">
        <v>0</v>
      </c>
      <c r="E1038" s="346"/>
    </row>
    <row r="1039" spans="1:5" ht="21" customHeight="1">
      <c r="A1039" s="354">
        <v>2150199</v>
      </c>
      <c r="B1039" s="345" t="s">
        <v>978</v>
      </c>
      <c r="C1039" s="280"/>
      <c r="D1039" s="280">
        <v>0</v>
      </c>
      <c r="E1039" s="346"/>
    </row>
    <row r="1040" spans="1:5" ht="21" customHeight="1">
      <c r="A1040" s="354">
        <v>21502</v>
      </c>
      <c r="B1040" s="344" t="s">
        <v>979</v>
      </c>
      <c r="C1040" s="311">
        <f t="shared" ref="C1040:E1040" si="250">SUM(C1041:C1055)</f>
        <v>0</v>
      </c>
      <c r="D1040" s="311">
        <f t="shared" si="250"/>
        <v>0</v>
      </c>
      <c r="E1040" s="311">
        <f t="shared" si="250"/>
        <v>0</v>
      </c>
    </row>
    <row r="1041" spans="1:5" s="34" customFormat="1" ht="21" customHeight="1">
      <c r="A1041" s="354">
        <v>2150201</v>
      </c>
      <c r="B1041" s="345" t="s">
        <v>211</v>
      </c>
      <c r="C1041" s="280"/>
      <c r="D1041" s="280">
        <v>0</v>
      </c>
      <c r="E1041" s="346"/>
    </row>
    <row r="1042" spans="1:5" s="34" customFormat="1" ht="21" customHeight="1">
      <c r="A1042" s="354">
        <v>2150202</v>
      </c>
      <c r="B1042" s="345" t="s">
        <v>212</v>
      </c>
      <c r="C1042" s="280"/>
      <c r="D1042" s="280">
        <v>0</v>
      </c>
      <c r="E1042" s="346"/>
    </row>
    <row r="1043" spans="1:5" ht="21" customHeight="1">
      <c r="A1043" s="354">
        <v>2150203</v>
      </c>
      <c r="B1043" s="345" t="s">
        <v>213</v>
      </c>
      <c r="C1043" s="280"/>
      <c r="D1043" s="280">
        <v>0</v>
      </c>
      <c r="E1043" s="346"/>
    </row>
    <row r="1044" spans="1:5" ht="21" customHeight="1">
      <c r="A1044" s="354">
        <v>2150204</v>
      </c>
      <c r="B1044" s="345" t="s">
        <v>980</v>
      </c>
      <c r="C1044" s="280"/>
      <c r="D1044" s="280">
        <v>0</v>
      </c>
      <c r="E1044" s="346"/>
    </row>
    <row r="1045" spans="1:5" ht="21" customHeight="1">
      <c r="A1045" s="354">
        <v>2150205</v>
      </c>
      <c r="B1045" s="345" t="s">
        <v>981</v>
      </c>
      <c r="C1045" s="280"/>
      <c r="D1045" s="280">
        <v>0</v>
      </c>
      <c r="E1045" s="346"/>
    </row>
    <row r="1046" spans="1:5" ht="21" customHeight="1">
      <c r="A1046" s="354">
        <v>2150206</v>
      </c>
      <c r="B1046" s="345" t="s">
        <v>982</v>
      </c>
      <c r="C1046" s="280"/>
      <c r="D1046" s="280">
        <v>0</v>
      </c>
      <c r="E1046" s="346"/>
    </row>
    <row r="1047" spans="1:5" ht="21" customHeight="1">
      <c r="A1047" s="354">
        <v>2150207</v>
      </c>
      <c r="B1047" s="345" t="s">
        <v>983</v>
      </c>
      <c r="C1047" s="280"/>
      <c r="D1047" s="280">
        <v>0</v>
      </c>
      <c r="E1047" s="349"/>
    </row>
    <row r="1048" spans="1:5" ht="21" customHeight="1">
      <c r="A1048" s="354">
        <v>2150208</v>
      </c>
      <c r="B1048" s="345" t="s">
        <v>984</v>
      </c>
      <c r="C1048" s="280"/>
      <c r="D1048" s="280">
        <v>0</v>
      </c>
      <c r="E1048" s="346"/>
    </row>
    <row r="1049" spans="1:5" ht="21" customHeight="1">
      <c r="A1049" s="354">
        <v>2150209</v>
      </c>
      <c r="B1049" s="345" t="s">
        <v>985</v>
      </c>
      <c r="C1049" s="280"/>
      <c r="D1049" s="280">
        <v>0</v>
      </c>
      <c r="E1049" s="346"/>
    </row>
    <row r="1050" spans="1:5" s="34" customFormat="1" ht="21" customHeight="1">
      <c r="A1050" s="354">
        <v>2150210</v>
      </c>
      <c r="B1050" s="345" t="s">
        <v>986</v>
      </c>
      <c r="C1050" s="280"/>
      <c r="D1050" s="280">
        <v>0</v>
      </c>
      <c r="E1050" s="346"/>
    </row>
    <row r="1051" spans="1:5" ht="21" customHeight="1">
      <c r="A1051" s="354">
        <v>2150212</v>
      </c>
      <c r="B1051" s="345" t="s">
        <v>987</v>
      </c>
      <c r="C1051" s="280"/>
      <c r="D1051" s="280">
        <v>0</v>
      </c>
      <c r="E1051" s="346"/>
    </row>
    <row r="1052" spans="1:5" s="34" customFormat="1" ht="21" customHeight="1">
      <c r="A1052" s="354">
        <v>2150213</v>
      </c>
      <c r="B1052" s="345" t="s">
        <v>988</v>
      </c>
      <c r="C1052" s="280"/>
      <c r="D1052" s="280">
        <v>0</v>
      </c>
      <c r="E1052" s="346"/>
    </row>
    <row r="1053" spans="1:5" ht="21" customHeight="1">
      <c r="A1053" s="354">
        <v>2150214</v>
      </c>
      <c r="B1053" s="345" t="s">
        <v>989</v>
      </c>
      <c r="C1053" s="280"/>
      <c r="D1053" s="280">
        <v>0</v>
      </c>
      <c r="E1053" s="346"/>
    </row>
    <row r="1054" spans="1:5" ht="21" customHeight="1">
      <c r="A1054" s="354">
        <v>2150215</v>
      </c>
      <c r="B1054" s="345" t="s">
        <v>990</v>
      </c>
      <c r="C1054" s="280"/>
      <c r="D1054" s="280">
        <v>0</v>
      </c>
      <c r="E1054" s="346"/>
    </row>
    <row r="1055" spans="1:5" ht="21" customHeight="1">
      <c r="A1055" s="354">
        <v>2150299</v>
      </c>
      <c r="B1055" s="345" t="s">
        <v>991</v>
      </c>
      <c r="C1055" s="280">
        <f t="shared" ref="C1055" si="251">D1055+E1055</f>
        <v>0</v>
      </c>
      <c r="D1055" s="280">
        <v>0</v>
      </c>
      <c r="E1055" s="349"/>
    </row>
    <row r="1056" spans="1:5" ht="21" customHeight="1">
      <c r="A1056" s="354">
        <v>21503</v>
      </c>
      <c r="B1056" s="344" t="s">
        <v>992</v>
      </c>
      <c r="C1056" s="311">
        <f t="shared" ref="C1056:E1056" si="252">SUM(C1057:C1060)</f>
        <v>0</v>
      </c>
      <c r="D1056" s="311">
        <f t="shared" si="252"/>
        <v>0</v>
      </c>
      <c r="E1056" s="311">
        <f t="shared" si="252"/>
        <v>0</v>
      </c>
    </row>
    <row r="1057" spans="1:5" ht="21" customHeight="1">
      <c r="A1057" s="354">
        <v>2150301</v>
      </c>
      <c r="B1057" s="345" t="s">
        <v>211</v>
      </c>
      <c r="C1057" s="280"/>
      <c r="D1057" s="280">
        <v>0</v>
      </c>
      <c r="E1057" s="346"/>
    </row>
    <row r="1058" spans="1:5" s="34" customFormat="1" ht="21" customHeight="1">
      <c r="A1058" s="354">
        <v>2150302</v>
      </c>
      <c r="B1058" s="345" t="s">
        <v>212</v>
      </c>
      <c r="C1058" s="280"/>
      <c r="D1058" s="280">
        <v>0</v>
      </c>
      <c r="E1058" s="346"/>
    </row>
    <row r="1059" spans="1:5" ht="21" customHeight="1">
      <c r="A1059" s="354">
        <v>2150303</v>
      </c>
      <c r="B1059" s="345" t="s">
        <v>213</v>
      </c>
      <c r="C1059" s="280"/>
      <c r="D1059" s="280">
        <v>0</v>
      </c>
      <c r="E1059" s="346"/>
    </row>
    <row r="1060" spans="1:5" ht="21" customHeight="1">
      <c r="A1060" s="354">
        <v>2150399</v>
      </c>
      <c r="B1060" s="345" t="s">
        <v>993</v>
      </c>
      <c r="C1060" s="280"/>
      <c r="D1060" s="280">
        <v>0</v>
      </c>
      <c r="E1060" s="346"/>
    </row>
    <row r="1061" spans="1:5" s="34" customFormat="1" ht="21" customHeight="1">
      <c r="A1061" s="354">
        <v>21505</v>
      </c>
      <c r="B1061" s="344" t="s">
        <v>994</v>
      </c>
      <c r="C1061" s="311">
        <f t="shared" ref="C1061:E1061" si="253">SUM(C1062:C1071)</f>
        <v>978</v>
      </c>
      <c r="D1061" s="311">
        <f t="shared" si="253"/>
        <v>978</v>
      </c>
      <c r="E1061" s="311">
        <f t="shared" si="253"/>
        <v>0</v>
      </c>
    </row>
    <row r="1062" spans="1:5" s="34" customFormat="1" ht="21" customHeight="1">
      <c r="A1062" s="354">
        <v>2150501</v>
      </c>
      <c r="B1062" s="345" t="s">
        <v>211</v>
      </c>
      <c r="C1062" s="280">
        <f>D1062+E1062</f>
        <v>400</v>
      </c>
      <c r="D1062" s="280">
        <v>400</v>
      </c>
      <c r="E1062" s="349"/>
    </row>
    <row r="1063" spans="1:5" ht="21" customHeight="1">
      <c r="A1063" s="354">
        <v>2150502</v>
      </c>
      <c r="B1063" s="345" t="s">
        <v>212</v>
      </c>
      <c r="C1063" s="280">
        <f t="shared" ref="C1063:C1070" si="254">D1063+E1063</f>
        <v>0</v>
      </c>
      <c r="D1063" s="280">
        <v>0</v>
      </c>
      <c r="E1063" s="346"/>
    </row>
    <row r="1064" spans="1:5" ht="21" customHeight="1">
      <c r="A1064" s="354">
        <v>2150503</v>
      </c>
      <c r="B1064" s="345" t="s">
        <v>213</v>
      </c>
      <c r="C1064" s="280">
        <f t="shared" si="254"/>
        <v>0</v>
      </c>
      <c r="D1064" s="280">
        <v>0</v>
      </c>
      <c r="E1064" s="346"/>
    </row>
    <row r="1065" spans="1:5" ht="21" customHeight="1">
      <c r="A1065" s="354">
        <v>2150505</v>
      </c>
      <c r="B1065" s="345" t="s">
        <v>995</v>
      </c>
      <c r="C1065" s="280">
        <f t="shared" si="254"/>
        <v>0</v>
      </c>
      <c r="D1065" s="280">
        <v>0</v>
      </c>
      <c r="E1065" s="346"/>
    </row>
    <row r="1066" spans="1:5" ht="21" customHeight="1">
      <c r="A1066" s="354">
        <v>2150507</v>
      </c>
      <c r="B1066" s="345" t="s">
        <v>996</v>
      </c>
      <c r="C1066" s="280">
        <f t="shared" si="254"/>
        <v>0</v>
      </c>
      <c r="D1066" s="280">
        <v>0</v>
      </c>
      <c r="E1066" s="346"/>
    </row>
    <row r="1067" spans="1:5" ht="21" customHeight="1">
      <c r="A1067" s="354">
        <v>2150508</v>
      </c>
      <c r="B1067" s="345" t="s">
        <v>997</v>
      </c>
      <c r="C1067" s="280">
        <f t="shared" si="254"/>
        <v>0</v>
      </c>
      <c r="D1067" s="280">
        <v>0</v>
      </c>
      <c r="E1067" s="346"/>
    </row>
    <row r="1068" spans="1:5" ht="21" customHeight="1">
      <c r="A1068" s="354">
        <v>2150516</v>
      </c>
      <c r="B1068" s="345" t="s">
        <v>998</v>
      </c>
      <c r="C1068" s="280">
        <f t="shared" si="254"/>
        <v>0</v>
      </c>
      <c r="D1068" s="280">
        <v>0</v>
      </c>
      <c r="E1068" s="346"/>
    </row>
    <row r="1069" spans="1:5" s="34" customFormat="1" ht="21" customHeight="1">
      <c r="A1069" s="354">
        <v>2150517</v>
      </c>
      <c r="B1069" s="345" t="s">
        <v>999</v>
      </c>
      <c r="C1069" s="280">
        <f t="shared" si="254"/>
        <v>434</v>
      </c>
      <c r="D1069" s="280">
        <v>434</v>
      </c>
      <c r="E1069" s="346"/>
    </row>
    <row r="1070" spans="1:5" ht="21" customHeight="1">
      <c r="A1070" s="354">
        <v>2150550</v>
      </c>
      <c r="B1070" s="345" t="s">
        <v>220</v>
      </c>
      <c r="C1070" s="280">
        <f t="shared" si="254"/>
        <v>144</v>
      </c>
      <c r="D1070" s="280">
        <v>144</v>
      </c>
      <c r="E1070" s="349"/>
    </row>
    <row r="1071" spans="1:5" ht="21" customHeight="1">
      <c r="A1071" s="354">
        <v>2150599</v>
      </c>
      <c r="B1071" s="345" t="s">
        <v>1000</v>
      </c>
      <c r="C1071" s="280">
        <f t="shared" ref="C1071" si="255">D1071+E1071</f>
        <v>0</v>
      </c>
      <c r="D1071" s="280">
        <v>0</v>
      </c>
      <c r="E1071" s="346"/>
    </row>
    <row r="1072" spans="1:5" ht="21" customHeight="1">
      <c r="A1072" s="354">
        <v>21507</v>
      </c>
      <c r="B1072" s="344" t="s">
        <v>1001</v>
      </c>
      <c r="C1072" s="311">
        <f t="shared" ref="C1072:E1072" si="256">SUM(C1073:C1078)</f>
        <v>6</v>
      </c>
      <c r="D1072" s="311">
        <f t="shared" si="256"/>
        <v>6</v>
      </c>
      <c r="E1072" s="311">
        <f t="shared" si="256"/>
        <v>0</v>
      </c>
    </row>
    <row r="1073" spans="1:5" ht="21" customHeight="1">
      <c r="A1073" s="354">
        <v>2150701</v>
      </c>
      <c r="B1073" s="345" t="s">
        <v>211</v>
      </c>
      <c r="C1073" s="280"/>
      <c r="D1073" s="280">
        <v>0</v>
      </c>
      <c r="E1073" s="346"/>
    </row>
    <row r="1074" spans="1:5" ht="21" customHeight="1">
      <c r="A1074" s="354">
        <v>2150702</v>
      </c>
      <c r="B1074" s="345" t="s">
        <v>212</v>
      </c>
      <c r="C1074" s="280">
        <f t="shared" ref="C1074:C1078" si="257">D1074+E1074</f>
        <v>0</v>
      </c>
      <c r="D1074" s="280">
        <v>0</v>
      </c>
      <c r="E1074" s="346"/>
    </row>
    <row r="1075" spans="1:5" ht="21" customHeight="1">
      <c r="A1075" s="354">
        <v>2150703</v>
      </c>
      <c r="B1075" s="345" t="s">
        <v>213</v>
      </c>
      <c r="C1075" s="280"/>
      <c r="D1075" s="280">
        <v>0</v>
      </c>
      <c r="E1075" s="346"/>
    </row>
    <row r="1076" spans="1:5" ht="21" customHeight="1">
      <c r="A1076" s="354">
        <v>2150704</v>
      </c>
      <c r="B1076" s="345" t="s">
        <v>1002</v>
      </c>
      <c r="C1076" s="280"/>
      <c r="D1076" s="280">
        <v>0</v>
      </c>
      <c r="E1076" s="346"/>
    </row>
    <row r="1077" spans="1:5" ht="21" customHeight="1">
      <c r="A1077" s="354">
        <v>2150705</v>
      </c>
      <c r="B1077" s="345" t="s">
        <v>1003</v>
      </c>
      <c r="C1077" s="280"/>
      <c r="D1077" s="280">
        <v>0</v>
      </c>
      <c r="E1077" s="346"/>
    </row>
    <row r="1078" spans="1:5" ht="21" customHeight="1">
      <c r="A1078" s="354">
        <v>2150799</v>
      </c>
      <c r="B1078" s="345" t="s">
        <v>1004</v>
      </c>
      <c r="C1078" s="280">
        <f t="shared" si="257"/>
        <v>6</v>
      </c>
      <c r="D1078" s="280">
        <v>6</v>
      </c>
      <c r="E1078" s="349"/>
    </row>
    <row r="1079" spans="1:5" s="34" customFormat="1" ht="21" customHeight="1">
      <c r="A1079" s="354">
        <v>21508</v>
      </c>
      <c r="B1079" s="344" t="s">
        <v>1005</v>
      </c>
      <c r="C1079" s="311">
        <f t="shared" ref="C1079:E1079" si="258">SUM(C1080:C1086)</f>
        <v>600</v>
      </c>
      <c r="D1079" s="311">
        <f t="shared" si="258"/>
        <v>600</v>
      </c>
      <c r="E1079" s="311">
        <f t="shared" si="258"/>
        <v>0</v>
      </c>
    </row>
    <row r="1080" spans="1:5" ht="21" customHeight="1">
      <c r="A1080" s="354">
        <v>2150801</v>
      </c>
      <c r="B1080" s="345" t="s">
        <v>211</v>
      </c>
      <c r="C1080" s="280"/>
      <c r="D1080" s="280">
        <v>0</v>
      </c>
      <c r="E1080" s="346"/>
    </row>
    <row r="1081" spans="1:5" ht="21" customHeight="1">
      <c r="A1081" s="354">
        <v>2150802</v>
      </c>
      <c r="B1081" s="345" t="s">
        <v>212</v>
      </c>
      <c r="C1081" s="280"/>
      <c r="D1081" s="280">
        <v>0</v>
      </c>
      <c r="E1081" s="349"/>
    </row>
    <row r="1082" spans="1:5" ht="21" customHeight="1">
      <c r="A1082" s="354">
        <v>2150803</v>
      </c>
      <c r="B1082" s="345" t="s">
        <v>213</v>
      </c>
      <c r="C1082" s="280"/>
      <c r="D1082" s="280">
        <v>0</v>
      </c>
      <c r="E1082" s="349"/>
    </row>
    <row r="1083" spans="1:5" ht="21" customHeight="1">
      <c r="A1083" s="354">
        <v>2150804</v>
      </c>
      <c r="B1083" s="345" t="s">
        <v>1006</v>
      </c>
      <c r="C1083" s="280"/>
      <c r="D1083" s="280">
        <v>0</v>
      </c>
      <c r="E1083" s="346"/>
    </row>
    <row r="1084" spans="1:5" ht="21" customHeight="1">
      <c r="A1084" s="354">
        <v>2150805</v>
      </c>
      <c r="B1084" s="345" t="s">
        <v>1007</v>
      </c>
      <c r="C1084" s="280">
        <f>D1084+E1084</f>
        <v>600</v>
      </c>
      <c r="D1084" s="280">
        <v>600</v>
      </c>
      <c r="E1084" s="346"/>
    </row>
    <row r="1085" spans="1:5" s="34" customFormat="1" ht="21" customHeight="1">
      <c r="A1085" s="354">
        <v>2150806</v>
      </c>
      <c r="B1085" s="345" t="s">
        <v>1008</v>
      </c>
      <c r="C1085" s="280"/>
      <c r="D1085" s="280">
        <v>0</v>
      </c>
      <c r="E1085" s="346"/>
    </row>
    <row r="1086" spans="1:5" s="34" customFormat="1" ht="21" customHeight="1">
      <c r="A1086" s="354">
        <v>2150899</v>
      </c>
      <c r="B1086" s="345" t="s">
        <v>1009</v>
      </c>
      <c r="C1086" s="280"/>
      <c r="D1086" s="280">
        <v>0</v>
      </c>
      <c r="E1086" s="346"/>
    </row>
    <row r="1087" spans="1:5" ht="21" customHeight="1">
      <c r="A1087" s="354">
        <v>21599</v>
      </c>
      <c r="B1087" s="344" t="s">
        <v>1010</v>
      </c>
      <c r="C1087" s="311">
        <f t="shared" ref="C1087:E1087" si="259">SUM(C1088:C1092)</f>
        <v>0</v>
      </c>
      <c r="D1087" s="311">
        <f t="shared" si="259"/>
        <v>0</v>
      </c>
      <c r="E1087" s="311">
        <f t="shared" si="259"/>
        <v>0</v>
      </c>
    </row>
    <row r="1088" spans="1:5" ht="21" customHeight="1">
      <c r="A1088" s="354">
        <v>2159901</v>
      </c>
      <c r="B1088" s="345" t="s">
        <v>1011</v>
      </c>
      <c r="C1088" s="280"/>
      <c r="D1088" s="280">
        <v>0</v>
      </c>
      <c r="E1088" s="346"/>
    </row>
    <row r="1089" spans="1:5" s="34" customFormat="1" ht="21" customHeight="1">
      <c r="A1089" s="354">
        <v>2159904</v>
      </c>
      <c r="B1089" s="345" t="s">
        <v>1012</v>
      </c>
      <c r="C1089" s="280"/>
      <c r="D1089" s="280">
        <v>0</v>
      </c>
      <c r="E1089" s="349"/>
    </row>
    <row r="1090" spans="1:5" ht="21" customHeight="1">
      <c r="A1090" s="354">
        <v>2159905</v>
      </c>
      <c r="B1090" s="345" t="s">
        <v>1013</v>
      </c>
      <c r="C1090" s="280"/>
      <c r="D1090" s="280">
        <v>0</v>
      </c>
      <c r="E1090" s="346"/>
    </row>
    <row r="1091" spans="1:5" ht="21" customHeight="1">
      <c r="A1091" s="354">
        <v>2159906</v>
      </c>
      <c r="B1091" s="345" t="s">
        <v>1014</v>
      </c>
      <c r="C1091" s="280"/>
      <c r="D1091" s="280">
        <v>0</v>
      </c>
      <c r="E1091" s="346"/>
    </row>
    <row r="1092" spans="1:5" ht="21" customHeight="1">
      <c r="A1092" s="354">
        <v>2159999</v>
      </c>
      <c r="B1092" s="345" t="s">
        <v>1015</v>
      </c>
      <c r="C1092" s="280"/>
      <c r="D1092" s="280">
        <v>0</v>
      </c>
      <c r="E1092" s="346"/>
    </row>
    <row r="1093" spans="1:5" ht="21" customHeight="1">
      <c r="A1093" s="354">
        <v>216</v>
      </c>
      <c r="B1093" s="344" t="s">
        <v>142</v>
      </c>
      <c r="C1093" s="311">
        <f t="shared" ref="C1093:E1093" si="260">C1094+C1104+C1110</f>
        <v>942</v>
      </c>
      <c r="D1093" s="311">
        <f t="shared" si="260"/>
        <v>942</v>
      </c>
      <c r="E1093" s="311">
        <f t="shared" si="260"/>
        <v>0</v>
      </c>
    </row>
    <row r="1094" spans="1:5" ht="21" customHeight="1">
      <c r="A1094" s="354">
        <v>21602</v>
      </c>
      <c r="B1094" s="344" t="s">
        <v>1016</v>
      </c>
      <c r="C1094" s="311">
        <f t="shared" ref="C1094:E1094" si="261">SUM(C1095:C1103)</f>
        <v>936</v>
      </c>
      <c r="D1094" s="311">
        <f t="shared" si="261"/>
        <v>936</v>
      </c>
      <c r="E1094" s="311">
        <f t="shared" si="261"/>
        <v>0</v>
      </c>
    </row>
    <row r="1095" spans="1:5" ht="21" customHeight="1">
      <c r="A1095" s="354">
        <v>2160201</v>
      </c>
      <c r="B1095" s="345" t="s">
        <v>211</v>
      </c>
      <c r="C1095" s="280">
        <f t="shared" ref="C1095:C1103" si="262">D1095+E1095</f>
        <v>198</v>
      </c>
      <c r="D1095" s="280">
        <v>198</v>
      </c>
      <c r="E1095" s="346"/>
    </row>
    <row r="1096" spans="1:5" ht="21" customHeight="1">
      <c r="A1096" s="354">
        <v>2160202</v>
      </c>
      <c r="B1096" s="345" t="s">
        <v>212</v>
      </c>
      <c r="C1096" s="280">
        <f t="shared" si="262"/>
        <v>0</v>
      </c>
      <c r="D1096" s="280">
        <v>0</v>
      </c>
      <c r="E1096" s="346"/>
    </row>
    <row r="1097" spans="1:5" ht="21" customHeight="1">
      <c r="A1097" s="354">
        <v>2160203</v>
      </c>
      <c r="B1097" s="345" t="s">
        <v>213</v>
      </c>
      <c r="C1097" s="280">
        <f t="shared" si="262"/>
        <v>0</v>
      </c>
      <c r="D1097" s="280">
        <v>0</v>
      </c>
      <c r="E1097" s="346"/>
    </row>
    <row r="1098" spans="1:5" ht="21" customHeight="1">
      <c r="A1098" s="354">
        <v>2160216</v>
      </c>
      <c r="B1098" s="345" t="s">
        <v>1017</v>
      </c>
      <c r="C1098" s="280">
        <f t="shared" si="262"/>
        <v>0</v>
      </c>
      <c r="D1098" s="280">
        <v>0</v>
      </c>
      <c r="E1098" s="346"/>
    </row>
    <row r="1099" spans="1:5" s="34" customFormat="1" ht="21" customHeight="1">
      <c r="A1099" s="354">
        <v>2160217</v>
      </c>
      <c r="B1099" s="345" t="s">
        <v>1018</v>
      </c>
      <c r="C1099" s="280">
        <f t="shared" si="262"/>
        <v>1</v>
      </c>
      <c r="D1099" s="280">
        <v>1</v>
      </c>
      <c r="E1099" s="349"/>
    </row>
    <row r="1100" spans="1:5" s="34" customFormat="1" ht="21" customHeight="1">
      <c r="A1100" s="354">
        <v>2160218</v>
      </c>
      <c r="B1100" s="345" t="s">
        <v>1019</v>
      </c>
      <c r="C1100" s="280">
        <f t="shared" si="262"/>
        <v>0</v>
      </c>
      <c r="D1100" s="280">
        <v>0</v>
      </c>
      <c r="E1100" s="346"/>
    </row>
    <row r="1101" spans="1:5" ht="21" customHeight="1">
      <c r="A1101" s="354">
        <v>2160219</v>
      </c>
      <c r="B1101" s="345" t="s">
        <v>1020</v>
      </c>
      <c r="C1101" s="280">
        <f t="shared" si="262"/>
        <v>0</v>
      </c>
      <c r="D1101" s="280">
        <v>0</v>
      </c>
      <c r="E1101" s="346"/>
    </row>
    <row r="1102" spans="1:5" ht="21" customHeight="1">
      <c r="A1102" s="354">
        <v>2160250</v>
      </c>
      <c r="B1102" s="345" t="s">
        <v>220</v>
      </c>
      <c r="C1102" s="280">
        <f t="shared" si="262"/>
        <v>0</v>
      </c>
      <c r="D1102" s="280">
        <v>0</v>
      </c>
      <c r="E1102" s="346"/>
    </row>
    <row r="1103" spans="1:5" ht="21" customHeight="1">
      <c r="A1103" s="354">
        <v>2160299</v>
      </c>
      <c r="B1103" s="345" t="s">
        <v>1021</v>
      </c>
      <c r="C1103" s="280">
        <f t="shared" si="262"/>
        <v>737</v>
      </c>
      <c r="D1103" s="280">
        <v>737</v>
      </c>
      <c r="E1103" s="346"/>
    </row>
    <row r="1104" spans="1:5" ht="21" customHeight="1">
      <c r="A1104" s="354">
        <v>21606</v>
      </c>
      <c r="B1104" s="344" t="s">
        <v>1022</v>
      </c>
      <c r="C1104" s="311">
        <f t="shared" ref="C1104:E1104" si="263">SUM(C1105:C1109)</f>
        <v>0</v>
      </c>
      <c r="D1104" s="311">
        <f t="shared" si="263"/>
        <v>0</v>
      </c>
      <c r="E1104" s="311">
        <f t="shared" si="263"/>
        <v>0</v>
      </c>
    </row>
    <row r="1105" spans="1:5" ht="21" customHeight="1">
      <c r="A1105" s="354">
        <v>2160601</v>
      </c>
      <c r="B1105" s="345" t="s">
        <v>211</v>
      </c>
      <c r="C1105" s="280"/>
      <c r="D1105" s="280">
        <v>0</v>
      </c>
      <c r="E1105" s="349"/>
    </row>
    <row r="1106" spans="1:5" ht="21" customHeight="1">
      <c r="A1106" s="354">
        <v>2160602</v>
      </c>
      <c r="B1106" s="345" t="s">
        <v>212</v>
      </c>
      <c r="C1106" s="280"/>
      <c r="D1106" s="280">
        <v>0</v>
      </c>
      <c r="E1106" s="349"/>
    </row>
    <row r="1107" spans="1:5" ht="21" customHeight="1">
      <c r="A1107" s="354">
        <v>2160603</v>
      </c>
      <c r="B1107" s="345" t="s">
        <v>213</v>
      </c>
      <c r="C1107" s="280"/>
      <c r="D1107" s="280">
        <v>0</v>
      </c>
      <c r="E1107" s="346"/>
    </row>
    <row r="1108" spans="1:5" ht="21" customHeight="1">
      <c r="A1108" s="354">
        <v>2160607</v>
      </c>
      <c r="B1108" s="345" t="s">
        <v>1023</v>
      </c>
      <c r="C1108" s="280"/>
      <c r="D1108" s="280">
        <v>0</v>
      </c>
      <c r="E1108" s="346"/>
    </row>
    <row r="1109" spans="1:5" ht="21" customHeight="1">
      <c r="A1109" s="354">
        <v>2160699</v>
      </c>
      <c r="B1109" s="345" t="s">
        <v>1024</v>
      </c>
      <c r="C1109" s="280"/>
      <c r="D1109" s="280">
        <v>0</v>
      </c>
      <c r="E1109" s="349"/>
    </row>
    <row r="1110" spans="1:5" ht="21" customHeight="1">
      <c r="A1110" s="354">
        <v>21699</v>
      </c>
      <c r="B1110" s="344" t="s">
        <v>1025</v>
      </c>
      <c r="C1110" s="311">
        <f t="shared" ref="C1110:E1110" si="264">SUM(C1111:C1112)</f>
        <v>6</v>
      </c>
      <c r="D1110" s="311">
        <f t="shared" si="264"/>
        <v>6</v>
      </c>
      <c r="E1110" s="311">
        <f t="shared" si="264"/>
        <v>0</v>
      </c>
    </row>
    <row r="1111" spans="1:5" ht="21" customHeight="1">
      <c r="A1111" s="354">
        <v>2169901</v>
      </c>
      <c r="B1111" s="345" t="s">
        <v>1026</v>
      </c>
      <c r="C1111" s="280">
        <f>D1111+E1111</f>
        <v>0</v>
      </c>
      <c r="D1111" s="280">
        <v>0</v>
      </c>
      <c r="E1111" s="346"/>
    </row>
    <row r="1112" spans="1:5" ht="21" customHeight="1">
      <c r="A1112" s="354">
        <v>2169999</v>
      </c>
      <c r="B1112" s="345" t="s">
        <v>1027</v>
      </c>
      <c r="C1112" s="280">
        <f>D1112+E1112</f>
        <v>6</v>
      </c>
      <c r="D1112" s="280">
        <v>6</v>
      </c>
      <c r="E1112" s="346"/>
    </row>
    <row r="1113" spans="1:5" ht="21" customHeight="1">
      <c r="A1113" s="354">
        <v>217</v>
      </c>
      <c r="B1113" s="344" t="s">
        <v>143</v>
      </c>
      <c r="C1113" s="311">
        <f t="shared" ref="C1113:E1113" si="265">C1114+C1121+C1131+C1137+C1140</f>
        <v>68</v>
      </c>
      <c r="D1113" s="311">
        <f t="shared" si="265"/>
        <v>68</v>
      </c>
      <c r="E1113" s="311">
        <f t="shared" si="265"/>
        <v>0</v>
      </c>
    </row>
    <row r="1114" spans="1:5" ht="21" customHeight="1">
      <c r="A1114" s="354">
        <v>21701</v>
      </c>
      <c r="B1114" s="344" t="s">
        <v>1028</v>
      </c>
      <c r="C1114" s="311">
        <f t="shared" ref="C1114:E1114" si="266">SUM(C1115:C1120)</f>
        <v>49</v>
      </c>
      <c r="D1114" s="311">
        <f t="shared" si="266"/>
        <v>49</v>
      </c>
      <c r="E1114" s="311">
        <f t="shared" si="266"/>
        <v>0</v>
      </c>
    </row>
    <row r="1115" spans="1:5" ht="21" customHeight="1">
      <c r="A1115" s="354">
        <v>2170101</v>
      </c>
      <c r="B1115" s="345" t="s">
        <v>211</v>
      </c>
      <c r="C1115" s="280">
        <f>D1115+E1115</f>
        <v>49</v>
      </c>
      <c r="D1115" s="280">
        <v>49</v>
      </c>
      <c r="E1115" s="346"/>
    </row>
    <row r="1116" spans="1:5" ht="21" customHeight="1">
      <c r="A1116" s="354">
        <v>2170102</v>
      </c>
      <c r="B1116" s="345" t="s">
        <v>212</v>
      </c>
      <c r="C1116" s="280">
        <f t="shared" ref="C1116:C1120" si="267">D1116+E1116</f>
        <v>0</v>
      </c>
      <c r="D1116" s="280">
        <v>0</v>
      </c>
      <c r="E1116" s="346"/>
    </row>
    <row r="1117" spans="1:5" ht="21" customHeight="1">
      <c r="A1117" s="354">
        <v>2170103</v>
      </c>
      <c r="B1117" s="345" t="s">
        <v>213</v>
      </c>
      <c r="C1117" s="280">
        <f t="shared" si="267"/>
        <v>0</v>
      </c>
      <c r="D1117" s="280">
        <v>0</v>
      </c>
      <c r="E1117" s="346"/>
    </row>
    <row r="1118" spans="1:5" ht="21" customHeight="1">
      <c r="A1118" s="354">
        <v>2170104</v>
      </c>
      <c r="B1118" s="345" t="s">
        <v>1029</v>
      </c>
      <c r="C1118" s="280">
        <f t="shared" si="267"/>
        <v>0</v>
      </c>
      <c r="D1118" s="280">
        <v>0</v>
      </c>
      <c r="E1118" s="346"/>
    </row>
    <row r="1119" spans="1:5" ht="21" customHeight="1">
      <c r="A1119" s="354">
        <v>2170150</v>
      </c>
      <c r="B1119" s="345" t="s">
        <v>220</v>
      </c>
      <c r="C1119" s="280">
        <f t="shared" si="267"/>
        <v>0</v>
      </c>
      <c r="D1119" s="280">
        <v>0</v>
      </c>
      <c r="E1119" s="349"/>
    </row>
    <row r="1120" spans="1:5" ht="21" customHeight="1">
      <c r="A1120" s="354">
        <v>2170199</v>
      </c>
      <c r="B1120" s="345" t="s">
        <v>1030</v>
      </c>
      <c r="C1120" s="280">
        <f t="shared" si="267"/>
        <v>0</v>
      </c>
      <c r="D1120" s="280">
        <v>0</v>
      </c>
      <c r="E1120" s="349"/>
    </row>
    <row r="1121" spans="1:5" ht="21" customHeight="1">
      <c r="A1121" s="354">
        <v>21702</v>
      </c>
      <c r="B1121" s="344" t="s">
        <v>1031</v>
      </c>
      <c r="C1121" s="311">
        <f t="shared" ref="C1121:E1121" si="268">SUM(C1122:C1130)</f>
        <v>0</v>
      </c>
      <c r="D1121" s="311">
        <f t="shared" si="268"/>
        <v>0</v>
      </c>
      <c r="E1121" s="311">
        <f t="shared" si="268"/>
        <v>0</v>
      </c>
    </row>
    <row r="1122" spans="1:5" ht="21" customHeight="1">
      <c r="A1122" s="354">
        <v>2170201</v>
      </c>
      <c r="B1122" s="345" t="s">
        <v>1032</v>
      </c>
      <c r="C1122" s="280"/>
      <c r="D1122" s="280">
        <v>0</v>
      </c>
      <c r="E1122" s="346"/>
    </row>
    <row r="1123" spans="1:5" ht="21" customHeight="1">
      <c r="A1123" s="354">
        <v>2170202</v>
      </c>
      <c r="B1123" s="345" t="s">
        <v>1033</v>
      </c>
      <c r="C1123" s="280"/>
      <c r="D1123" s="280">
        <v>0</v>
      </c>
      <c r="E1123" s="346"/>
    </row>
    <row r="1124" spans="1:5" ht="21" customHeight="1">
      <c r="A1124" s="354">
        <v>2170203</v>
      </c>
      <c r="B1124" s="345" t="s">
        <v>1034</v>
      </c>
      <c r="C1124" s="280"/>
      <c r="D1124" s="280">
        <v>0</v>
      </c>
      <c r="E1124" s="346"/>
    </row>
    <row r="1125" spans="1:5" s="34" customFormat="1" ht="21" customHeight="1">
      <c r="A1125" s="354">
        <v>2170204</v>
      </c>
      <c r="B1125" s="345" t="s">
        <v>1035</v>
      </c>
      <c r="C1125" s="280"/>
      <c r="D1125" s="280">
        <v>0</v>
      </c>
      <c r="E1125" s="346"/>
    </row>
    <row r="1126" spans="1:5" ht="21" customHeight="1">
      <c r="A1126" s="354">
        <v>2170205</v>
      </c>
      <c r="B1126" s="345" t="s">
        <v>1036</v>
      </c>
      <c r="C1126" s="280"/>
      <c r="D1126" s="280">
        <v>0</v>
      </c>
      <c r="E1126" s="346"/>
    </row>
    <row r="1127" spans="1:5" ht="21" customHeight="1">
      <c r="A1127" s="354">
        <v>2170206</v>
      </c>
      <c r="B1127" s="345" t="s">
        <v>1037</v>
      </c>
      <c r="C1127" s="280"/>
      <c r="D1127" s="280">
        <v>0</v>
      </c>
      <c r="E1127" s="346"/>
    </row>
    <row r="1128" spans="1:5" ht="21" customHeight="1">
      <c r="A1128" s="354">
        <v>2170207</v>
      </c>
      <c r="B1128" s="345" t="s">
        <v>1038</v>
      </c>
      <c r="C1128" s="280"/>
      <c r="D1128" s="280">
        <v>0</v>
      </c>
      <c r="E1128" s="346"/>
    </row>
    <row r="1129" spans="1:5" ht="21" customHeight="1">
      <c r="A1129" s="354">
        <v>2170208</v>
      </c>
      <c r="B1129" s="345" t="s">
        <v>1039</v>
      </c>
      <c r="C1129" s="280"/>
      <c r="D1129" s="280">
        <v>0</v>
      </c>
      <c r="E1129" s="346"/>
    </row>
    <row r="1130" spans="1:5" ht="21" customHeight="1">
      <c r="A1130" s="354">
        <v>2170299</v>
      </c>
      <c r="B1130" s="345" t="s">
        <v>1040</v>
      </c>
      <c r="C1130" s="280"/>
      <c r="D1130" s="280">
        <v>0</v>
      </c>
      <c r="E1130" s="346"/>
    </row>
    <row r="1131" spans="1:5" ht="21" customHeight="1">
      <c r="A1131" s="354">
        <v>21703</v>
      </c>
      <c r="B1131" s="344" t="s">
        <v>1041</v>
      </c>
      <c r="C1131" s="311">
        <f t="shared" ref="C1131:E1131" si="269">SUM(C1132:C1136)</f>
        <v>0</v>
      </c>
      <c r="D1131" s="311">
        <f t="shared" si="269"/>
        <v>0</v>
      </c>
      <c r="E1131" s="311">
        <f t="shared" si="269"/>
        <v>0</v>
      </c>
    </row>
    <row r="1132" spans="1:5" ht="21" customHeight="1">
      <c r="A1132" s="354">
        <v>2170301</v>
      </c>
      <c r="B1132" s="345" t="s">
        <v>1042</v>
      </c>
      <c r="C1132" s="280">
        <f>SUM(D1132:E1132)</f>
        <v>0</v>
      </c>
      <c r="D1132" s="280">
        <v>0</v>
      </c>
      <c r="E1132" s="346"/>
    </row>
    <row r="1133" spans="1:5" ht="21" customHeight="1">
      <c r="A1133" s="354">
        <v>2170302</v>
      </c>
      <c r="B1133" s="345" t="s">
        <v>1043</v>
      </c>
      <c r="C1133" s="280">
        <f t="shared" ref="C1133:C1136" si="270">SUM(D1133:E1133)</f>
        <v>0</v>
      </c>
      <c r="D1133" s="280">
        <v>0</v>
      </c>
      <c r="E1133" s="346"/>
    </row>
    <row r="1134" spans="1:5" ht="21" customHeight="1">
      <c r="A1134" s="354">
        <v>2170303</v>
      </c>
      <c r="B1134" s="345" t="s">
        <v>1044</v>
      </c>
      <c r="C1134" s="280">
        <f t="shared" si="270"/>
        <v>0</v>
      </c>
      <c r="D1134" s="280">
        <v>0</v>
      </c>
      <c r="E1134" s="346"/>
    </row>
    <row r="1135" spans="1:5" ht="21" customHeight="1">
      <c r="A1135" s="354">
        <v>2170304</v>
      </c>
      <c r="B1135" s="345" t="s">
        <v>1045</v>
      </c>
      <c r="C1135" s="280">
        <f t="shared" si="270"/>
        <v>0</v>
      </c>
      <c r="D1135" s="280">
        <v>0</v>
      </c>
      <c r="E1135" s="346"/>
    </row>
    <row r="1136" spans="1:5" ht="21" customHeight="1">
      <c r="A1136" s="354">
        <v>2170399</v>
      </c>
      <c r="B1136" s="345" t="s">
        <v>1046</v>
      </c>
      <c r="C1136" s="280">
        <f t="shared" si="270"/>
        <v>0</v>
      </c>
      <c r="D1136" s="280"/>
      <c r="E1136" s="346"/>
    </row>
    <row r="1137" spans="1:5" ht="21" customHeight="1">
      <c r="A1137" s="354">
        <v>21704</v>
      </c>
      <c r="B1137" s="344" t="s">
        <v>1047</v>
      </c>
      <c r="C1137" s="311"/>
      <c r="D1137" s="311"/>
      <c r="E1137" s="311"/>
    </row>
    <row r="1138" spans="1:5" ht="21" customHeight="1">
      <c r="A1138" s="354">
        <v>2170401</v>
      </c>
      <c r="B1138" s="345" t="s">
        <v>1048</v>
      </c>
      <c r="C1138" s="280"/>
      <c r="D1138" s="280">
        <v>0</v>
      </c>
      <c r="E1138" s="346"/>
    </row>
    <row r="1139" spans="1:5" ht="21" customHeight="1">
      <c r="A1139" s="354">
        <v>2170499</v>
      </c>
      <c r="B1139" s="345" t="s">
        <v>1049</v>
      </c>
      <c r="C1139" s="280"/>
      <c r="D1139" s="280">
        <v>0</v>
      </c>
      <c r="E1139" s="346"/>
    </row>
    <row r="1140" spans="1:5" s="34" customFormat="1" ht="21" customHeight="1">
      <c r="A1140" s="354">
        <v>21799</v>
      </c>
      <c r="B1140" s="344" t="s">
        <v>1050</v>
      </c>
      <c r="C1140" s="311">
        <f t="shared" ref="C1140:E1140" si="271">SUM(C1141:C1142)</f>
        <v>19</v>
      </c>
      <c r="D1140" s="311">
        <f t="shared" si="271"/>
        <v>19</v>
      </c>
      <c r="E1140" s="311">
        <f t="shared" si="271"/>
        <v>0</v>
      </c>
    </row>
    <row r="1141" spans="1:5" ht="21" customHeight="1">
      <c r="A1141" s="354">
        <v>2179902</v>
      </c>
      <c r="B1141" s="345" t="s">
        <v>1051</v>
      </c>
      <c r="C1141" s="280">
        <f>D1141+E1141</f>
        <v>0</v>
      </c>
      <c r="D1141" s="280">
        <v>0</v>
      </c>
      <c r="E1141" s="346"/>
    </row>
    <row r="1142" spans="1:5" s="34" customFormat="1" ht="21" customHeight="1">
      <c r="A1142" s="354">
        <v>2179999</v>
      </c>
      <c r="B1142" s="345" t="s">
        <v>1052</v>
      </c>
      <c r="C1142" s="280">
        <f>D1142+E1142</f>
        <v>19</v>
      </c>
      <c r="D1142" s="280">
        <v>19</v>
      </c>
      <c r="E1142" s="346"/>
    </row>
    <row r="1143" spans="1:5" s="34" customFormat="1" ht="21" customHeight="1">
      <c r="A1143" s="354">
        <v>219</v>
      </c>
      <c r="B1143" s="344" t="s">
        <v>144</v>
      </c>
      <c r="C1143" s="311">
        <f t="shared" ref="C1143:E1143" si="272">C1144+C1145+C1146+C1147+C1148+C1149+C1150+C1151+C1152</f>
        <v>0</v>
      </c>
      <c r="D1143" s="311">
        <f t="shared" si="272"/>
        <v>0</v>
      </c>
      <c r="E1143" s="311">
        <f t="shared" si="272"/>
        <v>0</v>
      </c>
    </row>
    <row r="1144" spans="1:5" ht="21" customHeight="1">
      <c r="A1144" s="354">
        <v>21901</v>
      </c>
      <c r="B1144" s="344" t="s">
        <v>1053</v>
      </c>
      <c r="C1144" s="280"/>
      <c r="D1144" s="280"/>
      <c r="E1144" s="280"/>
    </row>
    <row r="1145" spans="1:5" ht="21" customHeight="1">
      <c r="A1145" s="354">
        <v>21902</v>
      </c>
      <c r="B1145" s="344" t="s">
        <v>1054</v>
      </c>
      <c r="C1145" s="280"/>
      <c r="D1145" s="280"/>
      <c r="E1145" s="280"/>
    </row>
    <row r="1146" spans="1:5" ht="21" customHeight="1">
      <c r="A1146" s="354">
        <v>21903</v>
      </c>
      <c r="B1146" s="344" t="s">
        <v>1055</v>
      </c>
      <c r="C1146" s="280"/>
      <c r="D1146" s="280"/>
      <c r="E1146" s="280"/>
    </row>
    <row r="1147" spans="1:5" ht="21" customHeight="1">
      <c r="A1147" s="354">
        <v>21904</v>
      </c>
      <c r="B1147" s="344" t="s">
        <v>1056</v>
      </c>
      <c r="C1147" s="280"/>
      <c r="D1147" s="280"/>
      <c r="E1147" s="280"/>
    </row>
    <row r="1148" spans="1:5" ht="21" customHeight="1">
      <c r="A1148" s="354">
        <v>21905</v>
      </c>
      <c r="B1148" s="344" t="s">
        <v>1057</v>
      </c>
      <c r="C1148" s="280"/>
      <c r="D1148" s="280"/>
      <c r="E1148" s="280"/>
    </row>
    <row r="1149" spans="1:5" ht="21" customHeight="1">
      <c r="A1149" s="354">
        <v>21906</v>
      </c>
      <c r="B1149" s="344" t="s">
        <v>843</v>
      </c>
      <c r="C1149" s="280"/>
      <c r="D1149" s="280"/>
      <c r="E1149" s="280"/>
    </row>
    <row r="1150" spans="1:5" ht="21" customHeight="1">
      <c r="A1150" s="354">
        <v>21907</v>
      </c>
      <c r="B1150" s="344" t="s">
        <v>1058</v>
      </c>
      <c r="C1150" s="280"/>
      <c r="D1150" s="280"/>
      <c r="E1150" s="280"/>
    </row>
    <row r="1151" spans="1:5" ht="21" customHeight="1">
      <c r="A1151" s="354">
        <v>21908</v>
      </c>
      <c r="B1151" s="344" t="s">
        <v>1059</v>
      </c>
      <c r="C1151" s="280"/>
      <c r="D1151" s="280"/>
      <c r="E1151" s="280"/>
    </row>
    <row r="1152" spans="1:5" ht="21" customHeight="1">
      <c r="A1152" s="354">
        <v>21999</v>
      </c>
      <c r="B1152" s="344" t="s">
        <v>1060</v>
      </c>
      <c r="C1152" s="280"/>
      <c r="D1152" s="280"/>
      <c r="E1152" s="280"/>
    </row>
    <row r="1153" spans="1:5" ht="21" customHeight="1">
      <c r="A1153" s="354">
        <v>220</v>
      </c>
      <c r="B1153" s="344" t="s">
        <v>145</v>
      </c>
      <c r="C1153" s="311">
        <f t="shared" ref="C1153:E1153" si="273">C1154+C1181+C1196</f>
        <v>3035</v>
      </c>
      <c r="D1153" s="311">
        <f t="shared" si="273"/>
        <v>3035</v>
      </c>
      <c r="E1153" s="311">
        <f t="shared" si="273"/>
        <v>0</v>
      </c>
    </row>
    <row r="1154" spans="1:5" s="34" customFormat="1" ht="21" customHeight="1">
      <c r="A1154" s="354">
        <v>22001</v>
      </c>
      <c r="B1154" s="344" t="s">
        <v>1061</v>
      </c>
      <c r="C1154" s="311">
        <f t="shared" ref="C1154:E1154" si="274">SUM(C1155:C1180)</f>
        <v>2987</v>
      </c>
      <c r="D1154" s="311">
        <f t="shared" si="274"/>
        <v>2987</v>
      </c>
      <c r="E1154" s="311">
        <f t="shared" si="274"/>
        <v>0</v>
      </c>
    </row>
    <row r="1155" spans="1:5" ht="21" customHeight="1">
      <c r="A1155" s="354">
        <v>2200101</v>
      </c>
      <c r="B1155" s="345" t="s">
        <v>211</v>
      </c>
      <c r="C1155" s="280">
        <f t="shared" ref="C1155:C1180" si="275">D1155+E1155</f>
        <v>586</v>
      </c>
      <c r="D1155" s="280">
        <v>586</v>
      </c>
      <c r="E1155" s="346"/>
    </row>
    <row r="1156" spans="1:5" ht="21" customHeight="1">
      <c r="A1156" s="354">
        <v>2200102</v>
      </c>
      <c r="B1156" s="345" t="s">
        <v>212</v>
      </c>
      <c r="C1156" s="280">
        <f t="shared" si="275"/>
        <v>51</v>
      </c>
      <c r="D1156" s="280">
        <v>51</v>
      </c>
      <c r="E1156" s="346"/>
    </row>
    <row r="1157" spans="1:5" ht="21" customHeight="1">
      <c r="A1157" s="354">
        <v>2200103</v>
      </c>
      <c r="B1157" s="345" t="s">
        <v>213</v>
      </c>
      <c r="C1157" s="280">
        <f t="shared" si="275"/>
        <v>0</v>
      </c>
      <c r="D1157" s="280">
        <v>0</v>
      </c>
      <c r="E1157" s="346"/>
    </row>
    <row r="1158" spans="1:5" s="327" customFormat="1" ht="21" customHeight="1">
      <c r="A1158" s="355">
        <v>2200104</v>
      </c>
      <c r="B1158" s="345" t="s">
        <v>1062</v>
      </c>
      <c r="C1158" s="280">
        <f t="shared" si="275"/>
        <v>0</v>
      </c>
      <c r="D1158" s="280"/>
      <c r="E1158" s="352"/>
    </row>
    <row r="1159" spans="1:5" ht="21" customHeight="1">
      <c r="A1159" s="354">
        <v>2200106</v>
      </c>
      <c r="B1159" s="345" t="s">
        <v>1063</v>
      </c>
      <c r="C1159" s="280">
        <f t="shared" si="275"/>
        <v>0</v>
      </c>
      <c r="D1159" s="280"/>
      <c r="E1159" s="346"/>
    </row>
    <row r="1160" spans="1:5" ht="21" customHeight="1">
      <c r="A1160" s="354">
        <v>2200107</v>
      </c>
      <c r="B1160" s="345" t="s">
        <v>1064</v>
      </c>
      <c r="C1160" s="280">
        <f t="shared" si="275"/>
        <v>0</v>
      </c>
      <c r="D1160" s="280">
        <v>0</v>
      </c>
      <c r="E1160" s="349"/>
    </row>
    <row r="1161" spans="1:5" ht="21" customHeight="1">
      <c r="A1161" s="354">
        <v>2200108</v>
      </c>
      <c r="B1161" s="345" t="s">
        <v>1065</v>
      </c>
      <c r="C1161" s="280">
        <f t="shared" si="275"/>
        <v>0</v>
      </c>
      <c r="D1161" s="280">
        <v>0</v>
      </c>
      <c r="E1161" s="346"/>
    </row>
    <row r="1162" spans="1:5" s="34" customFormat="1" ht="21" customHeight="1">
      <c r="A1162" s="354">
        <v>2200109</v>
      </c>
      <c r="B1162" s="345" t="s">
        <v>1066</v>
      </c>
      <c r="C1162" s="280">
        <f t="shared" si="275"/>
        <v>0</v>
      </c>
      <c r="D1162" s="280">
        <v>0</v>
      </c>
      <c r="E1162" s="349"/>
    </row>
    <row r="1163" spans="1:5" s="34" customFormat="1" ht="21" customHeight="1">
      <c r="A1163" s="354">
        <v>2200112</v>
      </c>
      <c r="B1163" s="345" t="s">
        <v>1067</v>
      </c>
      <c r="C1163" s="280">
        <f t="shared" si="275"/>
        <v>0</v>
      </c>
      <c r="D1163" s="280">
        <v>0</v>
      </c>
      <c r="E1163" s="349"/>
    </row>
    <row r="1164" spans="1:5" s="326" customFormat="1" ht="21" customHeight="1">
      <c r="A1164" s="354">
        <v>2200113</v>
      </c>
      <c r="B1164" s="345" t="s">
        <v>1068</v>
      </c>
      <c r="C1164" s="280">
        <f t="shared" si="275"/>
        <v>0</v>
      </c>
      <c r="D1164" s="280">
        <v>0</v>
      </c>
      <c r="E1164" s="346"/>
    </row>
    <row r="1165" spans="1:5" s="326" customFormat="1" ht="21" customHeight="1">
      <c r="A1165" s="354">
        <v>2200114</v>
      </c>
      <c r="B1165" s="345" t="s">
        <v>1069</v>
      </c>
      <c r="C1165" s="280">
        <f t="shared" si="275"/>
        <v>1300</v>
      </c>
      <c r="D1165" s="280">
        <v>1300</v>
      </c>
      <c r="E1165" s="346"/>
    </row>
    <row r="1166" spans="1:5" s="326" customFormat="1" ht="21" customHeight="1">
      <c r="A1166" s="354">
        <v>2200115</v>
      </c>
      <c r="B1166" s="345" t="s">
        <v>1070</v>
      </c>
      <c r="C1166" s="280">
        <f t="shared" si="275"/>
        <v>0</v>
      </c>
      <c r="D1166" s="280">
        <v>0</v>
      </c>
      <c r="E1166" s="346"/>
    </row>
    <row r="1167" spans="1:5" s="326" customFormat="1" ht="21" customHeight="1">
      <c r="A1167" s="354">
        <v>2200116</v>
      </c>
      <c r="B1167" s="345" t="s">
        <v>1071</v>
      </c>
      <c r="C1167" s="280">
        <f t="shared" si="275"/>
        <v>0</v>
      </c>
      <c r="D1167" s="280">
        <v>0</v>
      </c>
      <c r="E1167" s="346"/>
    </row>
    <row r="1168" spans="1:5" s="326" customFormat="1" ht="21" customHeight="1">
      <c r="A1168" s="354">
        <v>2200119</v>
      </c>
      <c r="B1168" s="345" t="s">
        <v>1072</v>
      </c>
      <c r="C1168" s="280">
        <f t="shared" si="275"/>
        <v>0</v>
      </c>
      <c r="D1168" s="280">
        <v>0</v>
      </c>
      <c r="E1168" s="346"/>
    </row>
    <row r="1169" spans="1:5" s="326" customFormat="1" ht="21" customHeight="1">
      <c r="A1169" s="354">
        <v>2200120</v>
      </c>
      <c r="B1169" s="345" t="s">
        <v>1073</v>
      </c>
      <c r="C1169" s="280">
        <f t="shared" si="275"/>
        <v>0</v>
      </c>
      <c r="D1169" s="280">
        <v>0</v>
      </c>
      <c r="E1169" s="346"/>
    </row>
    <row r="1170" spans="1:5" s="326" customFormat="1" ht="21" customHeight="1">
      <c r="A1170" s="354">
        <v>2200121</v>
      </c>
      <c r="B1170" s="345" t="s">
        <v>1074</v>
      </c>
      <c r="C1170" s="280">
        <f t="shared" si="275"/>
        <v>0</v>
      </c>
      <c r="D1170" s="280">
        <v>0</v>
      </c>
      <c r="E1170" s="346"/>
    </row>
    <row r="1171" spans="1:5" s="326" customFormat="1" ht="21" customHeight="1">
      <c r="A1171" s="354">
        <v>2200122</v>
      </c>
      <c r="B1171" s="345" t="s">
        <v>1075</v>
      </c>
      <c r="C1171" s="280">
        <f t="shared" si="275"/>
        <v>0</v>
      </c>
      <c r="D1171" s="280">
        <v>0</v>
      </c>
      <c r="E1171" s="346"/>
    </row>
    <row r="1172" spans="1:5" s="326" customFormat="1" ht="21" customHeight="1">
      <c r="A1172" s="354">
        <v>2200123</v>
      </c>
      <c r="B1172" s="345" t="s">
        <v>1076</v>
      </c>
      <c r="C1172" s="280">
        <f t="shared" si="275"/>
        <v>0</v>
      </c>
      <c r="D1172" s="280">
        <v>0</v>
      </c>
      <c r="E1172" s="346"/>
    </row>
    <row r="1173" spans="1:5" s="326" customFormat="1" ht="21" customHeight="1">
      <c r="A1173" s="354">
        <v>2200124</v>
      </c>
      <c r="B1173" s="345" t="s">
        <v>1077</v>
      </c>
      <c r="C1173" s="280">
        <f t="shared" si="275"/>
        <v>0</v>
      </c>
      <c r="D1173" s="280">
        <v>0</v>
      </c>
      <c r="E1173" s="346"/>
    </row>
    <row r="1174" spans="1:5" s="326" customFormat="1" ht="21" customHeight="1">
      <c r="A1174" s="354">
        <v>2200125</v>
      </c>
      <c r="B1174" s="345" t="s">
        <v>1078</v>
      </c>
      <c r="C1174" s="280">
        <f t="shared" si="275"/>
        <v>0</v>
      </c>
      <c r="D1174" s="280">
        <v>0</v>
      </c>
      <c r="E1174" s="349"/>
    </row>
    <row r="1175" spans="1:5" s="326" customFormat="1" ht="21" customHeight="1">
      <c r="A1175" s="354">
        <v>2200126</v>
      </c>
      <c r="B1175" s="345" t="s">
        <v>1079</v>
      </c>
      <c r="C1175" s="280">
        <f t="shared" si="275"/>
        <v>0</v>
      </c>
      <c r="D1175" s="280">
        <v>0</v>
      </c>
      <c r="E1175" s="346"/>
    </row>
    <row r="1176" spans="1:5" s="326" customFormat="1" ht="21" customHeight="1">
      <c r="A1176" s="354">
        <v>2200127</v>
      </c>
      <c r="B1176" s="345" t="s">
        <v>1080</v>
      </c>
      <c r="C1176" s="280">
        <f t="shared" si="275"/>
        <v>0</v>
      </c>
      <c r="D1176" s="280">
        <v>0</v>
      </c>
      <c r="E1176" s="346"/>
    </row>
    <row r="1177" spans="1:5" s="326" customFormat="1" ht="21" customHeight="1">
      <c r="A1177" s="354">
        <v>2200128</v>
      </c>
      <c r="B1177" s="345" t="s">
        <v>1081</v>
      </c>
      <c r="C1177" s="280">
        <f t="shared" si="275"/>
        <v>0</v>
      </c>
      <c r="D1177" s="280">
        <v>0</v>
      </c>
      <c r="E1177" s="346"/>
    </row>
    <row r="1178" spans="1:5" s="326" customFormat="1" ht="21" customHeight="1">
      <c r="A1178" s="354">
        <v>2200129</v>
      </c>
      <c r="B1178" s="345" t="s">
        <v>1082</v>
      </c>
      <c r="C1178" s="280">
        <f t="shared" si="275"/>
        <v>0</v>
      </c>
      <c r="D1178" s="280">
        <v>0</v>
      </c>
      <c r="E1178" s="349"/>
    </row>
    <row r="1179" spans="1:5" s="326" customFormat="1" ht="21" customHeight="1">
      <c r="A1179" s="354">
        <v>2200150</v>
      </c>
      <c r="B1179" s="345" t="s">
        <v>220</v>
      </c>
      <c r="C1179" s="280">
        <f t="shared" si="275"/>
        <v>1050</v>
      </c>
      <c r="D1179" s="280">
        <v>1050</v>
      </c>
      <c r="E1179" s="346"/>
    </row>
    <row r="1180" spans="1:5" s="20" customFormat="1" ht="21" customHeight="1">
      <c r="A1180" s="355">
        <v>2200199</v>
      </c>
      <c r="B1180" s="345" t="s">
        <v>1083</v>
      </c>
      <c r="C1180" s="280">
        <f t="shared" si="275"/>
        <v>0</v>
      </c>
      <c r="D1180" s="280"/>
      <c r="E1180" s="352"/>
    </row>
    <row r="1181" spans="1:5" s="34" customFormat="1" ht="21" customHeight="1">
      <c r="A1181" s="354">
        <v>22005</v>
      </c>
      <c r="B1181" s="344" t="s">
        <v>1084</v>
      </c>
      <c r="C1181" s="311">
        <f t="shared" ref="C1181:E1181" si="276">SUM(C1182:C1195)</f>
        <v>48</v>
      </c>
      <c r="D1181" s="311">
        <f t="shared" si="276"/>
        <v>48</v>
      </c>
      <c r="E1181" s="311">
        <f t="shared" si="276"/>
        <v>0</v>
      </c>
    </row>
    <row r="1182" spans="1:5" ht="21" customHeight="1">
      <c r="A1182" s="354">
        <v>2200501</v>
      </c>
      <c r="B1182" s="345" t="s">
        <v>211</v>
      </c>
      <c r="C1182" s="280"/>
      <c r="D1182" s="280">
        <v>0</v>
      </c>
      <c r="E1182" s="349"/>
    </row>
    <row r="1183" spans="1:5" ht="21" customHeight="1">
      <c r="A1183" s="354">
        <v>2200502</v>
      </c>
      <c r="B1183" s="345" t="s">
        <v>212</v>
      </c>
      <c r="C1183" s="280"/>
      <c r="D1183" s="280">
        <v>0</v>
      </c>
      <c r="E1183" s="349"/>
    </row>
    <row r="1184" spans="1:5" ht="21" customHeight="1">
      <c r="A1184" s="354">
        <v>2200503</v>
      </c>
      <c r="B1184" s="345" t="s">
        <v>213</v>
      </c>
      <c r="C1184" s="280"/>
      <c r="D1184" s="280">
        <v>0</v>
      </c>
      <c r="E1184" s="346"/>
    </row>
    <row r="1185" spans="1:5" ht="21" customHeight="1">
      <c r="A1185" s="354">
        <v>2200504</v>
      </c>
      <c r="B1185" s="345" t="s">
        <v>1085</v>
      </c>
      <c r="C1185" s="280">
        <f t="shared" ref="C1185:C1195" si="277">D1185+E1185</f>
        <v>48</v>
      </c>
      <c r="D1185" s="280">
        <v>48</v>
      </c>
      <c r="E1185" s="346"/>
    </row>
    <row r="1186" spans="1:5" ht="21" customHeight="1">
      <c r="A1186" s="354">
        <v>2200506</v>
      </c>
      <c r="B1186" s="345" t="s">
        <v>1086</v>
      </c>
      <c r="C1186" s="280"/>
      <c r="D1186" s="280">
        <v>0</v>
      </c>
      <c r="E1186" s="346"/>
    </row>
    <row r="1187" spans="1:5" s="34" customFormat="1" ht="21" customHeight="1">
      <c r="A1187" s="354">
        <v>2200507</v>
      </c>
      <c r="B1187" s="345" t="s">
        <v>1087</v>
      </c>
      <c r="C1187" s="280"/>
      <c r="D1187" s="280">
        <v>0</v>
      </c>
      <c r="E1187" s="346"/>
    </row>
    <row r="1188" spans="1:5" ht="21" customHeight="1">
      <c r="A1188" s="354">
        <v>2200508</v>
      </c>
      <c r="B1188" s="345" t="s">
        <v>1088</v>
      </c>
      <c r="C1188" s="280"/>
      <c r="D1188" s="280">
        <v>0</v>
      </c>
      <c r="E1188" s="346"/>
    </row>
    <row r="1189" spans="1:5" ht="21" customHeight="1">
      <c r="A1189" s="354">
        <v>2200509</v>
      </c>
      <c r="B1189" s="345" t="s">
        <v>1089</v>
      </c>
      <c r="C1189" s="280">
        <f t="shared" si="277"/>
        <v>0</v>
      </c>
      <c r="D1189" s="280">
        <v>0</v>
      </c>
      <c r="E1189" s="346"/>
    </row>
    <row r="1190" spans="1:5" ht="21" customHeight="1">
      <c r="A1190" s="354">
        <v>2200510</v>
      </c>
      <c r="B1190" s="345" t="s">
        <v>1090</v>
      </c>
      <c r="C1190" s="280"/>
      <c r="D1190" s="280">
        <v>0</v>
      </c>
      <c r="E1190" s="346"/>
    </row>
    <row r="1191" spans="1:5" ht="21" customHeight="1">
      <c r="A1191" s="354">
        <v>2200511</v>
      </c>
      <c r="B1191" s="345" t="s">
        <v>1091</v>
      </c>
      <c r="C1191" s="280"/>
      <c r="D1191" s="280">
        <v>0</v>
      </c>
      <c r="E1191" s="346"/>
    </row>
    <row r="1192" spans="1:5" ht="21" customHeight="1">
      <c r="A1192" s="354">
        <v>2200512</v>
      </c>
      <c r="B1192" s="345" t="s">
        <v>1092</v>
      </c>
      <c r="C1192" s="280"/>
      <c r="D1192" s="280">
        <v>0</v>
      </c>
      <c r="E1192" s="346"/>
    </row>
    <row r="1193" spans="1:5" s="34" customFormat="1" ht="21" customHeight="1">
      <c r="A1193" s="354">
        <v>2200513</v>
      </c>
      <c r="B1193" s="345" t="s">
        <v>1093</v>
      </c>
      <c r="C1193" s="280"/>
      <c r="D1193" s="280">
        <v>0</v>
      </c>
      <c r="E1193" s="346"/>
    </row>
    <row r="1194" spans="1:5" ht="21" customHeight="1">
      <c r="A1194" s="354">
        <v>2200514</v>
      </c>
      <c r="B1194" s="345" t="s">
        <v>1094</v>
      </c>
      <c r="C1194" s="280"/>
      <c r="D1194" s="280">
        <v>0</v>
      </c>
      <c r="E1194" s="346"/>
    </row>
    <row r="1195" spans="1:5" ht="21" customHeight="1">
      <c r="A1195" s="354">
        <v>2200599</v>
      </c>
      <c r="B1195" s="345" t="s">
        <v>1095</v>
      </c>
      <c r="C1195" s="280">
        <f t="shared" si="277"/>
        <v>0</v>
      </c>
      <c r="D1195" s="280">
        <v>0</v>
      </c>
      <c r="E1195" s="346"/>
    </row>
    <row r="1196" spans="1:5" ht="21" customHeight="1">
      <c r="A1196" s="354">
        <v>22099</v>
      </c>
      <c r="B1196" s="344" t="s">
        <v>1096</v>
      </c>
      <c r="C1196" s="311">
        <f t="shared" ref="C1196:E1196" si="278">SUM(C1197)</f>
        <v>0</v>
      </c>
      <c r="D1196" s="311">
        <f t="shared" si="278"/>
        <v>0</v>
      </c>
      <c r="E1196" s="311">
        <f t="shared" si="278"/>
        <v>0</v>
      </c>
    </row>
    <row r="1197" spans="1:5" ht="21" customHeight="1">
      <c r="A1197" s="354">
        <v>2209999</v>
      </c>
      <c r="B1197" s="345" t="s">
        <v>1097</v>
      </c>
      <c r="C1197" s="280">
        <f>D1197+E1197</f>
        <v>0</v>
      </c>
      <c r="D1197" s="280">
        <v>0</v>
      </c>
      <c r="E1197" s="346"/>
    </row>
    <row r="1198" spans="1:5" ht="21" customHeight="1">
      <c r="A1198" s="354">
        <v>221</v>
      </c>
      <c r="B1198" s="344" t="s">
        <v>146</v>
      </c>
      <c r="C1198" s="311">
        <f>C1199+C1211+C1215</f>
        <v>17593</v>
      </c>
      <c r="D1198" s="311">
        <f>D1199+D1211+D1215</f>
        <v>17593</v>
      </c>
      <c r="E1198" s="311">
        <f>E1199+E1211+E1215</f>
        <v>0</v>
      </c>
    </row>
    <row r="1199" spans="1:5" ht="21" customHeight="1">
      <c r="A1199" s="354">
        <v>22101</v>
      </c>
      <c r="B1199" s="344" t="s">
        <v>1098</v>
      </c>
      <c r="C1199" s="311">
        <f>SUM(C1200:C1210)</f>
        <v>3237</v>
      </c>
      <c r="D1199" s="311">
        <f>SUM(D1200:D1210)</f>
        <v>3237</v>
      </c>
      <c r="E1199" s="311">
        <f>SUM(E1200:E1210)</f>
        <v>0</v>
      </c>
    </row>
    <row r="1200" spans="1:5" ht="21" customHeight="1">
      <c r="A1200" s="354">
        <v>2210101</v>
      </c>
      <c r="B1200" s="345" t="s">
        <v>1099</v>
      </c>
      <c r="C1200" s="280">
        <f>SUM(D1200:E1200)</f>
        <v>0</v>
      </c>
      <c r="D1200" s="280">
        <v>0</v>
      </c>
      <c r="E1200" s="346"/>
    </row>
    <row r="1201" spans="1:5" ht="21" customHeight="1">
      <c r="A1201" s="354">
        <v>2210102</v>
      </c>
      <c r="B1201" s="345" t="s">
        <v>1100</v>
      </c>
      <c r="C1201" s="280">
        <f t="shared" ref="C1201:C1210" si="279">SUM(D1201:E1201)</f>
        <v>0</v>
      </c>
      <c r="D1201" s="280">
        <v>0</v>
      </c>
      <c r="E1201" s="349"/>
    </row>
    <row r="1202" spans="1:5" ht="21" customHeight="1">
      <c r="A1202" s="354">
        <v>2210103</v>
      </c>
      <c r="B1202" s="345" t="s">
        <v>1101</v>
      </c>
      <c r="C1202" s="280">
        <f t="shared" si="279"/>
        <v>180</v>
      </c>
      <c r="D1202" s="280">
        <v>180</v>
      </c>
      <c r="E1202" s="346"/>
    </row>
    <row r="1203" spans="1:5" ht="21" customHeight="1">
      <c r="A1203" s="354">
        <v>2210104</v>
      </c>
      <c r="B1203" s="345" t="s">
        <v>1102</v>
      </c>
      <c r="C1203" s="280">
        <f t="shared" si="279"/>
        <v>0</v>
      </c>
      <c r="D1203" s="280">
        <v>0</v>
      </c>
      <c r="E1203" s="346"/>
    </row>
    <row r="1204" spans="1:5" ht="21" customHeight="1">
      <c r="A1204" s="354">
        <v>2210105</v>
      </c>
      <c r="B1204" s="345" t="s">
        <v>1103</v>
      </c>
      <c r="C1204" s="280">
        <f t="shared" si="279"/>
        <v>514</v>
      </c>
      <c r="D1204" s="280">
        <v>514</v>
      </c>
      <c r="E1204" s="346"/>
    </row>
    <row r="1205" spans="1:5" ht="21" customHeight="1">
      <c r="A1205" s="354">
        <v>2210106</v>
      </c>
      <c r="B1205" s="345" t="s">
        <v>1104</v>
      </c>
      <c r="C1205" s="280">
        <f t="shared" si="279"/>
        <v>0</v>
      </c>
      <c r="D1205" s="280">
        <v>0</v>
      </c>
      <c r="E1205" s="346"/>
    </row>
    <row r="1206" spans="1:5" s="34" customFormat="1" ht="21" customHeight="1">
      <c r="A1206" s="354">
        <v>2210108</v>
      </c>
      <c r="B1206" s="345" t="s">
        <v>1106</v>
      </c>
      <c r="C1206" s="280">
        <f t="shared" si="279"/>
        <v>1117</v>
      </c>
      <c r="D1206" s="280">
        <v>1117</v>
      </c>
      <c r="E1206" s="349"/>
    </row>
    <row r="1207" spans="1:5" ht="21" customHeight="1">
      <c r="A1207" s="354">
        <v>2210111</v>
      </c>
      <c r="B1207" s="345" t="s">
        <v>1447</v>
      </c>
      <c r="C1207" s="280">
        <f t="shared" si="279"/>
        <v>1426</v>
      </c>
      <c r="D1207" s="280">
        <v>1426</v>
      </c>
      <c r="E1207" s="346"/>
    </row>
    <row r="1208" spans="1:5" ht="21" customHeight="1">
      <c r="A1208" s="354">
        <v>2210112</v>
      </c>
      <c r="B1208" s="345" t="s">
        <v>1448</v>
      </c>
      <c r="C1208" s="280">
        <f t="shared" si="279"/>
        <v>0</v>
      </c>
      <c r="D1208" s="280">
        <v>0</v>
      </c>
      <c r="E1208" s="346"/>
    </row>
    <row r="1209" spans="1:5" ht="21" customHeight="1">
      <c r="A1209" s="354">
        <v>2210113</v>
      </c>
      <c r="B1209" s="345" t="s">
        <v>1449</v>
      </c>
      <c r="C1209" s="280"/>
      <c r="D1209" s="280"/>
      <c r="E1209" s="346"/>
    </row>
    <row r="1210" spans="1:5" ht="21" customHeight="1">
      <c r="A1210" s="354">
        <v>2210199</v>
      </c>
      <c r="B1210" s="345" t="s">
        <v>1109</v>
      </c>
      <c r="C1210" s="280">
        <f t="shared" si="279"/>
        <v>0</v>
      </c>
      <c r="D1210" s="280"/>
      <c r="E1210" s="346"/>
    </row>
    <row r="1211" spans="1:5" ht="21" customHeight="1">
      <c r="A1211" s="354">
        <v>22102</v>
      </c>
      <c r="B1211" s="344" t="s">
        <v>1110</v>
      </c>
      <c r="C1211" s="311">
        <f t="shared" ref="C1211:E1211" si="280">SUM(C1212:C1214)</f>
        <v>14352</v>
      </c>
      <c r="D1211" s="311">
        <f t="shared" si="280"/>
        <v>14352</v>
      </c>
      <c r="E1211" s="311">
        <f t="shared" si="280"/>
        <v>0</v>
      </c>
    </row>
    <row r="1212" spans="1:5" ht="21" customHeight="1">
      <c r="A1212" s="354">
        <v>2210201</v>
      </c>
      <c r="B1212" s="345" t="s">
        <v>1111</v>
      </c>
      <c r="C1212" s="280">
        <f t="shared" ref="C1212" si="281">D1212+E1212</f>
        <v>14352</v>
      </c>
      <c r="D1212" s="280">
        <v>14352</v>
      </c>
      <c r="E1212" s="346"/>
    </row>
    <row r="1213" spans="1:5" ht="21" customHeight="1">
      <c r="A1213" s="354">
        <v>2210202</v>
      </c>
      <c r="B1213" s="345" t="s">
        <v>1112</v>
      </c>
      <c r="C1213" s="280"/>
      <c r="D1213" s="280">
        <v>0</v>
      </c>
      <c r="E1213" s="346"/>
    </row>
    <row r="1214" spans="1:5" ht="21" customHeight="1">
      <c r="A1214" s="354">
        <v>2210203</v>
      </c>
      <c r="B1214" s="345" t="s">
        <v>1113</v>
      </c>
      <c r="C1214" s="280"/>
      <c r="D1214" s="280">
        <v>0</v>
      </c>
      <c r="E1214" s="349"/>
    </row>
    <row r="1215" spans="1:5" ht="21" customHeight="1">
      <c r="A1215" s="354">
        <v>22103</v>
      </c>
      <c r="B1215" s="344" t="s">
        <v>1114</v>
      </c>
      <c r="C1215" s="311">
        <f t="shared" ref="C1215:E1215" si="282">SUM(C1216:C1218)</f>
        <v>4</v>
      </c>
      <c r="D1215" s="311">
        <f t="shared" si="282"/>
        <v>4</v>
      </c>
      <c r="E1215" s="311">
        <f t="shared" si="282"/>
        <v>0</v>
      </c>
    </row>
    <row r="1216" spans="1:5" ht="21" customHeight="1">
      <c r="A1216" s="354">
        <v>2210301</v>
      </c>
      <c r="B1216" s="345" t="s">
        <v>1115</v>
      </c>
      <c r="C1216" s="280"/>
      <c r="D1216" s="280">
        <v>0</v>
      </c>
      <c r="E1216" s="346"/>
    </row>
    <row r="1217" spans="1:5" ht="21" customHeight="1">
      <c r="A1217" s="354">
        <v>2210302</v>
      </c>
      <c r="B1217" s="345" t="s">
        <v>1116</v>
      </c>
      <c r="C1217" s="280"/>
      <c r="D1217" s="280">
        <v>0</v>
      </c>
      <c r="E1217" s="346"/>
    </row>
    <row r="1218" spans="1:5" ht="21" customHeight="1">
      <c r="A1218" s="354">
        <v>2210399</v>
      </c>
      <c r="B1218" s="345" t="s">
        <v>1117</v>
      </c>
      <c r="C1218" s="280">
        <f t="shared" ref="C1218" si="283">D1218+E1218</f>
        <v>4</v>
      </c>
      <c r="D1218" s="280">
        <v>4</v>
      </c>
      <c r="E1218" s="346"/>
    </row>
    <row r="1219" spans="1:5" s="34" customFormat="1" ht="21" customHeight="1">
      <c r="A1219" s="354">
        <v>222</v>
      </c>
      <c r="B1219" s="344" t="s">
        <v>147</v>
      </c>
      <c r="C1219" s="311">
        <f t="shared" ref="C1219:E1219" si="284">C1220+C1238+C1245+C1251</f>
        <v>3598</v>
      </c>
      <c r="D1219" s="311">
        <f t="shared" si="284"/>
        <v>3598</v>
      </c>
      <c r="E1219" s="311">
        <f t="shared" si="284"/>
        <v>0</v>
      </c>
    </row>
    <row r="1220" spans="1:5" ht="21" customHeight="1">
      <c r="A1220" s="354">
        <v>22201</v>
      </c>
      <c r="B1220" s="344" t="s">
        <v>1118</v>
      </c>
      <c r="C1220" s="311">
        <f t="shared" ref="C1220:E1220" si="285">SUM(C1221:C1237)</f>
        <v>3598</v>
      </c>
      <c r="D1220" s="311">
        <f t="shared" si="285"/>
        <v>3598</v>
      </c>
      <c r="E1220" s="311">
        <f t="shared" si="285"/>
        <v>0</v>
      </c>
    </row>
    <row r="1221" spans="1:5" ht="21" customHeight="1">
      <c r="A1221" s="354">
        <v>2220101</v>
      </c>
      <c r="B1221" s="345" t="s">
        <v>211</v>
      </c>
      <c r="C1221" s="280">
        <f t="shared" ref="C1221:C1235" si="286">D1221+E1221</f>
        <v>265</v>
      </c>
      <c r="D1221" s="280">
        <v>265</v>
      </c>
      <c r="E1221" s="346"/>
    </row>
    <row r="1222" spans="1:5" ht="21" customHeight="1">
      <c r="A1222" s="354">
        <v>2220102</v>
      </c>
      <c r="B1222" s="345" t="s">
        <v>212</v>
      </c>
      <c r="C1222" s="280">
        <f t="shared" si="286"/>
        <v>0</v>
      </c>
      <c r="D1222" s="280">
        <v>0</v>
      </c>
      <c r="E1222" s="346"/>
    </row>
    <row r="1223" spans="1:5" ht="21" customHeight="1">
      <c r="A1223" s="354">
        <v>2220103</v>
      </c>
      <c r="B1223" s="345" t="s">
        <v>213</v>
      </c>
      <c r="C1223" s="280">
        <f t="shared" si="286"/>
        <v>0</v>
      </c>
      <c r="D1223" s="280">
        <v>0</v>
      </c>
      <c r="E1223" s="346"/>
    </row>
    <row r="1224" spans="1:5" ht="21" customHeight="1">
      <c r="A1224" s="354">
        <v>2220104</v>
      </c>
      <c r="B1224" s="345" t="s">
        <v>1119</v>
      </c>
      <c r="C1224" s="280">
        <f t="shared" si="286"/>
        <v>0</v>
      </c>
      <c r="D1224" s="280">
        <v>0</v>
      </c>
      <c r="E1224" s="346"/>
    </row>
    <row r="1225" spans="1:5" s="326" customFormat="1" ht="21" customHeight="1">
      <c r="A1225" s="354">
        <v>2220105</v>
      </c>
      <c r="B1225" s="345" t="s">
        <v>1120</v>
      </c>
      <c r="C1225" s="280">
        <f t="shared" si="286"/>
        <v>0</v>
      </c>
      <c r="D1225" s="280">
        <v>0</v>
      </c>
      <c r="E1225" s="346"/>
    </row>
    <row r="1226" spans="1:5" ht="21" customHeight="1">
      <c r="A1226" s="354">
        <v>2220106</v>
      </c>
      <c r="B1226" s="345" t="s">
        <v>1121</v>
      </c>
      <c r="C1226" s="280">
        <f t="shared" si="286"/>
        <v>0</v>
      </c>
      <c r="D1226" s="280">
        <v>0</v>
      </c>
      <c r="E1226" s="346"/>
    </row>
    <row r="1227" spans="1:5" ht="21" customHeight="1">
      <c r="A1227" s="354">
        <v>2220107</v>
      </c>
      <c r="B1227" s="345" t="s">
        <v>1122</v>
      </c>
      <c r="C1227" s="280">
        <f t="shared" si="286"/>
        <v>0</v>
      </c>
      <c r="D1227" s="280">
        <v>0</v>
      </c>
      <c r="E1227" s="349"/>
    </row>
    <row r="1228" spans="1:5" ht="21" customHeight="1">
      <c r="A1228" s="354">
        <v>2220112</v>
      </c>
      <c r="B1228" s="345" t="s">
        <v>1123</v>
      </c>
      <c r="C1228" s="280">
        <f t="shared" si="286"/>
        <v>0</v>
      </c>
      <c r="D1228" s="280">
        <v>0</v>
      </c>
      <c r="E1228" s="349"/>
    </row>
    <row r="1229" spans="1:5" ht="21" customHeight="1">
      <c r="A1229" s="354">
        <v>2220113</v>
      </c>
      <c r="B1229" s="345" t="s">
        <v>1124</v>
      </c>
      <c r="C1229" s="280">
        <f t="shared" si="286"/>
        <v>0</v>
      </c>
      <c r="D1229" s="280">
        <v>0</v>
      </c>
      <c r="E1229" s="346"/>
    </row>
    <row r="1230" spans="1:5" ht="21" customHeight="1">
      <c r="A1230" s="354">
        <v>2220114</v>
      </c>
      <c r="B1230" s="345" t="s">
        <v>1125</v>
      </c>
      <c r="C1230" s="280">
        <f t="shared" si="286"/>
        <v>0</v>
      </c>
      <c r="D1230" s="280">
        <v>0</v>
      </c>
      <c r="E1230" s="346"/>
    </row>
    <row r="1231" spans="1:5" s="34" customFormat="1" ht="21" customHeight="1">
      <c r="A1231" s="354">
        <v>2220115</v>
      </c>
      <c r="B1231" s="345" t="s">
        <v>1126</v>
      </c>
      <c r="C1231" s="280">
        <f t="shared" si="286"/>
        <v>0</v>
      </c>
      <c r="D1231" s="280">
        <v>0</v>
      </c>
      <c r="E1231" s="346"/>
    </row>
    <row r="1232" spans="1:5" ht="21" customHeight="1">
      <c r="A1232" s="354">
        <v>2220118</v>
      </c>
      <c r="B1232" s="345" t="s">
        <v>1127</v>
      </c>
      <c r="C1232" s="280">
        <f t="shared" si="286"/>
        <v>0</v>
      </c>
      <c r="D1232" s="280">
        <v>0</v>
      </c>
      <c r="E1232" s="346"/>
    </row>
    <row r="1233" spans="1:5" ht="21" customHeight="1">
      <c r="A1233" s="354">
        <v>2220119</v>
      </c>
      <c r="B1233" s="345" t="s">
        <v>1128</v>
      </c>
      <c r="C1233" s="280">
        <f t="shared" si="286"/>
        <v>0</v>
      </c>
      <c r="D1233" s="280">
        <v>0</v>
      </c>
      <c r="E1233" s="346"/>
    </row>
    <row r="1234" spans="1:5" ht="21" customHeight="1">
      <c r="A1234" s="354">
        <v>2220120</v>
      </c>
      <c r="B1234" s="345" t="s">
        <v>1129</v>
      </c>
      <c r="C1234" s="280">
        <f t="shared" si="286"/>
        <v>0</v>
      </c>
      <c r="D1234" s="280">
        <v>0</v>
      </c>
      <c r="E1234" s="346"/>
    </row>
    <row r="1235" spans="1:5" ht="21" customHeight="1">
      <c r="A1235" s="354">
        <v>2220121</v>
      </c>
      <c r="B1235" s="345" t="s">
        <v>1130</v>
      </c>
      <c r="C1235" s="280">
        <f t="shared" si="286"/>
        <v>0</v>
      </c>
      <c r="D1235" s="280">
        <v>0</v>
      </c>
      <c r="E1235" s="346"/>
    </row>
    <row r="1236" spans="1:5" ht="21" customHeight="1">
      <c r="A1236" s="354">
        <v>2220150</v>
      </c>
      <c r="B1236" s="345" t="s">
        <v>220</v>
      </c>
      <c r="C1236" s="280">
        <f t="shared" ref="C1236:C1237" si="287">D1236+E1236</f>
        <v>103</v>
      </c>
      <c r="D1236" s="280">
        <v>103</v>
      </c>
      <c r="E1236" s="346"/>
    </row>
    <row r="1237" spans="1:5" ht="21" customHeight="1">
      <c r="A1237" s="354">
        <v>2220199</v>
      </c>
      <c r="B1237" s="345" t="s">
        <v>1131</v>
      </c>
      <c r="C1237" s="280">
        <f t="shared" si="287"/>
        <v>3230</v>
      </c>
      <c r="D1237" s="280">
        <v>3230</v>
      </c>
      <c r="E1237" s="346"/>
    </row>
    <row r="1238" spans="1:5" ht="21" customHeight="1">
      <c r="A1238" s="354">
        <v>22203</v>
      </c>
      <c r="B1238" s="344" t="s">
        <v>1132</v>
      </c>
      <c r="C1238" s="311">
        <f t="shared" ref="C1238:E1238" si="288">SUM(C1239:C1244)</f>
        <v>0</v>
      </c>
      <c r="D1238" s="311">
        <f t="shared" si="288"/>
        <v>0</v>
      </c>
      <c r="E1238" s="311">
        <f t="shared" si="288"/>
        <v>0</v>
      </c>
    </row>
    <row r="1239" spans="1:5" s="34" customFormat="1" ht="21" customHeight="1">
      <c r="A1239" s="354">
        <v>2220301</v>
      </c>
      <c r="B1239" s="345" t="s">
        <v>1133</v>
      </c>
      <c r="C1239" s="280"/>
      <c r="D1239" s="280">
        <v>0</v>
      </c>
      <c r="E1239" s="346"/>
    </row>
    <row r="1240" spans="1:5" ht="21" customHeight="1">
      <c r="A1240" s="354">
        <v>2220303</v>
      </c>
      <c r="B1240" s="345" t="s">
        <v>1134</v>
      </c>
      <c r="C1240" s="280"/>
      <c r="D1240" s="280">
        <v>0</v>
      </c>
      <c r="E1240" s="349"/>
    </row>
    <row r="1241" spans="1:5" ht="21" customHeight="1">
      <c r="A1241" s="354">
        <v>2220304</v>
      </c>
      <c r="B1241" s="345" t="s">
        <v>1135</v>
      </c>
      <c r="C1241" s="280"/>
      <c r="D1241" s="280">
        <v>0</v>
      </c>
      <c r="E1241" s="346"/>
    </row>
    <row r="1242" spans="1:5" ht="21" customHeight="1">
      <c r="A1242" s="354">
        <v>2220305</v>
      </c>
      <c r="B1242" s="345" t="s">
        <v>1136</v>
      </c>
      <c r="C1242" s="280"/>
      <c r="D1242" s="280">
        <v>0</v>
      </c>
      <c r="E1242" s="346"/>
    </row>
    <row r="1243" spans="1:5" ht="21" customHeight="1">
      <c r="A1243" s="354">
        <v>2220306</v>
      </c>
      <c r="B1243" s="345" t="s">
        <v>1137</v>
      </c>
      <c r="C1243" s="280"/>
      <c r="D1243" s="280">
        <v>0</v>
      </c>
      <c r="E1243" s="346"/>
    </row>
    <row r="1244" spans="1:5" ht="21" customHeight="1">
      <c r="A1244" s="354">
        <v>2220399</v>
      </c>
      <c r="B1244" s="345" t="s">
        <v>1138</v>
      </c>
      <c r="C1244" s="280"/>
      <c r="D1244" s="280">
        <v>0</v>
      </c>
      <c r="E1244" s="346"/>
    </row>
    <row r="1245" spans="1:5" ht="21" customHeight="1">
      <c r="A1245" s="354">
        <v>22204</v>
      </c>
      <c r="B1245" s="344" t="s">
        <v>1139</v>
      </c>
      <c r="C1245" s="311">
        <f t="shared" ref="C1245:E1245" si="289">SUM(C1246:C1250)</f>
        <v>0</v>
      </c>
      <c r="D1245" s="311">
        <f t="shared" si="289"/>
        <v>0</v>
      </c>
      <c r="E1245" s="311">
        <f t="shared" si="289"/>
        <v>0</v>
      </c>
    </row>
    <row r="1246" spans="1:5" ht="21" customHeight="1">
      <c r="A1246" s="354">
        <v>2220401</v>
      </c>
      <c r="B1246" s="345" t="s">
        <v>1140</v>
      </c>
      <c r="C1246" s="280"/>
      <c r="D1246" s="280">
        <v>0</v>
      </c>
      <c r="E1246" s="346"/>
    </row>
    <row r="1247" spans="1:5" ht="21" customHeight="1">
      <c r="A1247" s="354">
        <v>2220402</v>
      </c>
      <c r="B1247" s="345" t="s">
        <v>1141</v>
      </c>
      <c r="C1247" s="280"/>
      <c r="D1247" s="280">
        <v>0</v>
      </c>
      <c r="E1247" s="350"/>
    </row>
    <row r="1248" spans="1:5" ht="21" customHeight="1">
      <c r="A1248" s="354">
        <v>2220403</v>
      </c>
      <c r="B1248" s="345" t="s">
        <v>1142</v>
      </c>
      <c r="C1248" s="280"/>
      <c r="D1248" s="280">
        <v>0</v>
      </c>
      <c r="E1248" s="346"/>
    </row>
    <row r="1249" spans="1:5" ht="21" customHeight="1">
      <c r="A1249" s="354">
        <v>2220404</v>
      </c>
      <c r="B1249" s="345" t="s">
        <v>1143</v>
      </c>
      <c r="C1249" s="280"/>
      <c r="D1249" s="280">
        <v>0</v>
      </c>
      <c r="E1249" s="346"/>
    </row>
    <row r="1250" spans="1:5" ht="21" customHeight="1">
      <c r="A1250" s="354">
        <v>2220499</v>
      </c>
      <c r="B1250" s="345" t="s">
        <v>1144</v>
      </c>
      <c r="C1250" s="280"/>
      <c r="D1250" s="280">
        <v>0</v>
      </c>
      <c r="E1250" s="346"/>
    </row>
    <row r="1251" spans="1:5" ht="21" customHeight="1">
      <c r="A1251" s="354">
        <v>22205</v>
      </c>
      <c r="B1251" s="344" t="s">
        <v>1145</v>
      </c>
      <c r="C1251" s="311">
        <f t="shared" ref="C1251:E1251" si="290">SUM(C1252:C1263)</f>
        <v>0</v>
      </c>
      <c r="D1251" s="311">
        <f t="shared" si="290"/>
        <v>0</v>
      </c>
      <c r="E1251" s="311">
        <f t="shared" si="290"/>
        <v>0</v>
      </c>
    </row>
    <row r="1252" spans="1:5" s="34" customFormat="1" ht="21" customHeight="1">
      <c r="A1252" s="354">
        <v>2220501</v>
      </c>
      <c r="B1252" s="345" t="s">
        <v>1146</v>
      </c>
      <c r="C1252" s="280"/>
      <c r="D1252" s="280">
        <v>0</v>
      </c>
      <c r="E1252" s="346"/>
    </row>
    <row r="1253" spans="1:5" ht="21" customHeight="1">
      <c r="A1253" s="354">
        <v>2220502</v>
      </c>
      <c r="B1253" s="345" t="s">
        <v>1147</v>
      </c>
      <c r="C1253" s="280"/>
      <c r="D1253" s="280">
        <v>0</v>
      </c>
      <c r="E1253" s="349"/>
    </row>
    <row r="1254" spans="1:5" ht="21" customHeight="1">
      <c r="A1254" s="354">
        <v>2220503</v>
      </c>
      <c r="B1254" s="345" t="s">
        <v>1148</v>
      </c>
      <c r="C1254" s="280"/>
      <c r="D1254" s="280">
        <v>0</v>
      </c>
      <c r="E1254" s="346"/>
    </row>
    <row r="1255" spans="1:5" ht="21" customHeight="1">
      <c r="A1255" s="354">
        <v>2220504</v>
      </c>
      <c r="B1255" s="345" t="s">
        <v>1149</v>
      </c>
      <c r="C1255" s="280"/>
      <c r="D1255" s="280">
        <v>0</v>
      </c>
      <c r="E1255" s="346"/>
    </row>
    <row r="1256" spans="1:5" s="34" customFormat="1" ht="21" customHeight="1">
      <c r="A1256" s="354">
        <v>2220505</v>
      </c>
      <c r="B1256" s="345" t="s">
        <v>1150</v>
      </c>
      <c r="C1256" s="280"/>
      <c r="D1256" s="280">
        <v>0</v>
      </c>
      <c r="E1256" s="346"/>
    </row>
    <row r="1257" spans="1:5" ht="21" customHeight="1">
      <c r="A1257" s="354">
        <v>2220506</v>
      </c>
      <c r="B1257" s="345" t="s">
        <v>1151</v>
      </c>
      <c r="C1257" s="280"/>
      <c r="D1257" s="280">
        <v>0</v>
      </c>
      <c r="E1257" s="346"/>
    </row>
    <row r="1258" spans="1:5" ht="21" customHeight="1">
      <c r="A1258" s="354">
        <v>2220507</v>
      </c>
      <c r="B1258" s="345" t="s">
        <v>1152</v>
      </c>
      <c r="C1258" s="280"/>
      <c r="D1258" s="280">
        <v>0</v>
      </c>
      <c r="E1258" s="346"/>
    </row>
    <row r="1259" spans="1:5" ht="21" customHeight="1">
      <c r="A1259" s="354">
        <v>2220508</v>
      </c>
      <c r="B1259" s="345" t="s">
        <v>1153</v>
      </c>
      <c r="C1259" s="280"/>
      <c r="D1259" s="280">
        <v>0</v>
      </c>
      <c r="E1259" s="346"/>
    </row>
    <row r="1260" spans="1:5" ht="21" customHeight="1">
      <c r="A1260" s="354">
        <v>2220509</v>
      </c>
      <c r="B1260" s="345" t="s">
        <v>1154</v>
      </c>
      <c r="C1260" s="280"/>
      <c r="D1260" s="280">
        <v>0</v>
      </c>
      <c r="E1260" s="346"/>
    </row>
    <row r="1261" spans="1:5" s="34" customFormat="1" ht="21" customHeight="1">
      <c r="A1261" s="354">
        <v>2220510</v>
      </c>
      <c r="B1261" s="345" t="s">
        <v>1155</v>
      </c>
      <c r="C1261" s="280"/>
      <c r="D1261" s="280">
        <v>0</v>
      </c>
      <c r="E1261" s="349"/>
    </row>
    <row r="1262" spans="1:5" ht="21" customHeight="1">
      <c r="A1262" s="354">
        <v>2220511</v>
      </c>
      <c r="B1262" s="345" t="s">
        <v>1156</v>
      </c>
      <c r="C1262" s="280"/>
      <c r="D1262" s="280">
        <v>0</v>
      </c>
      <c r="E1262" s="346"/>
    </row>
    <row r="1263" spans="1:5" s="34" customFormat="1" ht="21" customHeight="1">
      <c r="A1263" s="354">
        <v>2220599</v>
      </c>
      <c r="B1263" s="345" t="s">
        <v>1157</v>
      </c>
      <c r="C1263" s="280"/>
      <c r="D1263" s="280">
        <v>0</v>
      </c>
      <c r="E1263" s="346"/>
    </row>
    <row r="1264" spans="1:5" s="34" customFormat="1" ht="21" customHeight="1">
      <c r="A1264" s="354">
        <v>224</v>
      </c>
      <c r="B1264" s="344" t="s">
        <v>1158</v>
      </c>
      <c r="C1264" s="311">
        <f t="shared" ref="C1264:E1264" si="291">C1265+C1276+C1283+C1291+C1304+C1308+C1312</f>
        <v>4951</v>
      </c>
      <c r="D1264" s="311">
        <f t="shared" si="291"/>
        <v>4951</v>
      </c>
      <c r="E1264" s="311">
        <f t="shared" si="291"/>
        <v>0</v>
      </c>
    </row>
    <row r="1265" spans="1:5" ht="21" customHeight="1">
      <c r="A1265" s="354">
        <v>22401</v>
      </c>
      <c r="B1265" s="344" t="s">
        <v>1159</v>
      </c>
      <c r="C1265" s="311">
        <f t="shared" ref="C1265:E1265" si="292">SUM(C1266:C1275)</f>
        <v>1589</v>
      </c>
      <c r="D1265" s="311">
        <f t="shared" si="292"/>
        <v>1589</v>
      </c>
      <c r="E1265" s="311">
        <f t="shared" si="292"/>
        <v>0</v>
      </c>
    </row>
    <row r="1266" spans="1:5" ht="21" customHeight="1">
      <c r="A1266" s="354">
        <v>2240101</v>
      </c>
      <c r="B1266" s="345" t="s">
        <v>211</v>
      </c>
      <c r="C1266" s="280">
        <f t="shared" ref="C1266:C1274" si="293">D1266+E1266</f>
        <v>603</v>
      </c>
      <c r="D1266" s="280">
        <v>603</v>
      </c>
      <c r="E1266" s="346"/>
    </row>
    <row r="1267" spans="1:5" ht="21" customHeight="1">
      <c r="A1267" s="354">
        <v>2240102</v>
      </c>
      <c r="B1267" s="345" t="s">
        <v>212</v>
      </c>
      <c r="C1267" s="280"/>
      <c r="D1267" s="280">
        <v>0</v>
      </c>
      <c r="E1267" s="346"/>
    </row>
    <row r="1268" spans="1:5" ht="21" customHeight="1">
      <c r="A1268" s="354">
        <v>2240103</v>
      </c>
      <c r="B1268" s="345" t="s">
        <v>213</v>
      </c>
      <c r="C1268" s="280"/>
      <c r="D1268" s="280">
        <v>0</v>
      </c>
      <c r="E1268" s="346"/>
    </row>
    <row r="1269" spans="1:5" s="34" customFormat="1" ht="21" customHeight="1">
      <c r="A1269" s="354">
        <v>2240104</v>
      </c>
      <c r="B1269" s="345" t="s">
        <v>1160</v>
      </c>
      <c r="C1269" s="280">
        <f t="shared" si="293"/>
        <v>208</v>
      </c>
      <c r="D1269" s="280">
        <v>208</v>
      </c>
      <c r="E1269" s="346"/>
    </row>
    <row r="1270" spans="1:5" ht="21" customHeight="1">
      <c r="A1270" s="354">
        <v>2240105</v>
      </c>
      <c r="B1270" s="345" t="s">
        <v>1161</v>
      </c>
      <c r="C1270" s="280"/>
      <c r="D1270" s="280">
        <v>0</v>
      </c>
      <c r="E1270" s="346"/>
    </row>
    <row r="1271" spans="1:5" ht="21" customHeight="1">
      <c r="A1271" s="354">
        <v>2240106</v>
      </c>
      <c r="B1271" s="345" t="s">
        <v>1162</v>
      </c>
      <c r="C1271" s="280">
        <f t="shared" si="293"/>
        <v>86</v>
      </c>
      <c r="D1271" s="280">
        <v>86</v>
      </c>
      <c r="E1271" s="346"/>
    </row>
    <row r="1272" spans="1:5" ht="21" customHeight="1">
      <c r="A1272" s="354">
        <v>2240108</v>
      </c>
      <c r="B1272" s="345" t="s">
        <v>1163</v>
      </c>
      <c r="C1272" s="280">
        <f t="shared" si="293"/>
        <v>0</v>
      </c>
      <c r="D1272" s="280">
        <v>0</v>
      </c>
      <c r="E1272" s="346"/>
    </row>
    <row r="1273" spans="1:5" ht="21" customHeight="1">
      <c r="A1273" s="354">
        <v>2240109</v>
      </c>
      <c r="B1273" s="345" t="s">
        <v>1164</v>
      </c>
      <c r="C1273" s="280">
        <f t="shared" si="293"/>
        <v>58</v>
      </c>
      <c r="D1273" s="280">
        <v>58</v>
      </c>
      <c r="E1273" s="346"/>
    </row>
    <row r="1274" spans="1:5" ht="21" customHeight="1">
      <c r="A1274" s="354">
        <v>2240150</v>
      </c>
      <c r="B1274" s="345" t="s">
        <v>220</v>
      </c>
      <c r="C1274" s="280">
        <f t="shared" si="293"/>
        <v>634</v>
      </c>
      <c r="D1274" s="280">
        <v>634</v>
      </c>
      <c r="E1274" s="349"/>
    </row>
    <row r="1275" spans="1:5" ht="21" customHeight="1">
      <c r="A1275" s="354">
        <v>2240199</v>
      </c>
      <c r="B1275" s="345" t="s">
        <v>1165</v>
      </c>
      <c r="C1275" s="280">
        <f>E1275+D1275</f>
        <v>0</v>
      </c>
      <c r="D1275" s="280"/>
      <c r="E1275" s="352"/>
    </row>
    <row r="1276" spans="1:5" ht="21" customHeight="1">
      <c r="A1276" s="354">
        <v>22402</v>
      </c>
      <c r="B1276" s="344" t="s">
        <v>1166</v>
      </c>
      <c r="C1276" s="311">
        <f t="shared" ref="C1276:E1276" si="294">SUM(C1277:C1282)</f>
        <v>1187</v>
      </c>
      <c r="D1276" s="311">
        <f t="shared" si="294"/>
        <v>1187</v>
      </c>
      <c r="E1276" s="311">
        <f t="shared" si="294"/>
        <v>0</v>
      </c>
    </row>
    <row r="1277" spans="1:5" s="34" customFormat="1" ht="21" customHeight="1">
      <c r="A1277" s="354">
        <v>2240201</v>
      </c>
      <c r="B1277" s="345" t="s">
        <v>211</v>
      </c>
      <c r="C1277" s="280">
        <f t="shared" ref="C1277:C1280" si="295">D1277+E1277</f>
        <v>619</v>
      </c>
      <c r="D1277" s="280">
        <v>619</v>
      </c>
      <c r="E1277" s="346"/>
    </row>
    <row r="1278" spans="1:5" ht="21" customHeight="1">
      <c r="A1278" s="354">
        <v>2240202</v>
      </c>
      <c r="B1278" s="345" t="s">
        <v>212</v>
      </c>
      <c r="C1278" s="280"/>
      <c r="D1278" s="280">
        <v>0</v>
      </c>
      <c r="E1278" s="349"/>
    </row>
    <row r="1279" spans="1:5" ht="21" customHeight="1">
      <c r="A1279" s="354">
        <v>2240203</v>
      </c>
      <c r="B1279" s="345" t="s">
        <v>213</v>
      </c>
      <c r="C1279" s="280"/>
      <c r="D1279" s="280">
        <v>0</v>
      </c>
      <c r="E1279" s="346"/>
    </row>
    <row r="1280" spans="1:5" ht="21" customHeight="1">
      <c r="A1280" s="354">
        <v>2240204</v>
      </c>
      <c r="B1280" s="345" t="s">
        <v>1167</v>
      </c>
      <c r="C1280" s="280">
        <f t="shared" si="295"/>
        <v>568</v>
      </c>
      <c r="D1280" s="280">
        <v>568</v>
      </c>
      <c r="E1280" s="346"/>
    </row>
    <row r="1281" spans="1:5" ht="21" customHeight="1">
      <c r="A1281" s="354">
        <v>2240250</v>
      </c>
      <c r="B1281" s="345" t="s">
        <v>220</v>
      </c>
      <c r="C1281" s="280"/>
      <c r="D1281" s="280">
        <v>0</v>
      </c>
      <c r="E1281" s="346"/>
    </row>
    <row r="1282" spans="1:5" ht="21" customHeight="1">
      <c r="A1282" s="354">
        <v>2240299</v>
      </c>
      <c r="B1282" s="345" t="s">
        <v>1168</v>
      </c>
      <c r="C1282" s="280"/>
      <c r="D1282" s="280">
        <v>0</v>
      </c>
      <c r="E1282" s="346"/>
    </row>
    <row r="1283" spans="1:5" ht="21" customHeight="1">
      <c r="A1283" s="354">
        <v>22404</v>
      </c>
      <c r="B1283" s="344" t="s">
        <v>1169</v>
      </c>
      <c r="C1283" s="311">
        <f t="shared" ref="C1283:E1283" si="296">SUM(C1284:C1290)</f>
        <v>0</v>
      </c>
      <c r="D1283" s="311">
        <f t="shared" si="296"/>
        <v>0</v>
      </c>
      <c r="E1283" s="311">
        <f t="shared" si="296"/>
        <v>0</v>
      </c>
    </row>
    <row r="1284" spans="1:5" ht="21" customHeight="1">
      <c r="A1284" s="354">
        <v>2240401</v>
      </c>
      <c r="B1284" s="345" t="s">
        <v>211</v>
      </c>
      <c r="C1284" s="280"/>
      <c r="D1284" s="280">
        <v>0</v>
      </c>
      <c r="E1284" s="346"/>
    </row>
    <row r="1285" spans="1:5" ht="21" customHeight="1">
      <c r="A1285" s="354">
        <v>2240402</v>
      </c>
      <c r="B1285" s="345" t="s">
        <v>212</v>
      </c>
      <c r="C1285" s="280"/>
      <c r="D1285" s="280">
        <v>0</v>
      </c>
      <c r="E1285" s="349"/>
    </row>
    <row r="1286" spans="1:5" ht="21" customHeight="1">
      <c r="A1286" s="354">
        <v>2240403</v>
      </c>
      <c r="B1286" s="345" t="s">
        <v>213</v>
      </c>
      <c r="C1286" s="280"/>
      <c r="D1286" s="280">
        <v>0</v>
      </c>
      <c r="E1286" s="349"/>
    </row>
    <row r="1287" spans="1:5" ht="21" customHeight="1">
      <c r="A1287" s="354">
        <v>2240404</v>
      </c>
      <c r="B1287" s="345" t="s">
        <v>1170</v>
      </c>
      <c r="C1287" s="280"/>
      <c r="D1287" s="280">
        <v>0</v>
      </c>
      <c r="E1287" s="346"/>
    </row>
    <row r="1288" spans="1:5" ht="21" customHeight="1">
      <c r="A1288" s="354">
        <v>2240405</v>
      </c>
      <c r="B1288" s="345" t="s">
        <v>1171</v>
      </c>
      <c r="C1288" s="280"/>
      <c r="D1288" s="280">
        <v>0</v>
      </c>
      <c r="E1288" s="346"/>
    </row>
    <row r="1289" spans="1:5" ht="21" customHeight="1">
      <c r="A1289" s="354">
        <v>2240450</v>
      </c>
      <c r="B1289" s="345" t="s">
        <v>220</v>
      </c>
      <c r="C1289" s="280"/>
      <c r="D1289" s="280">
        <v>0</v>
      </c>
      <c r="E1289" s="346"/>
    </row>
    <row r="1290" spans="1:5" ht="21" customHeight="1">
      <c r="A1290" s="354">
        <v>2240499</v>
      </c>
      <c r="B1290" s="345" t="s">
        <v>1172</v>
      </c>
      <c r="C1290" s="280"/>
      <c r="D1290" s="280">
        <v>0</v>
      </c>
      <c r="E1290" s="346"/>
    </row>
    <row r="1291" spans="1:5" s="20" customFormat="1" ht="21" customHeight="1">
      <c r="A1291" s="354">
        <v>22405</v>
      </c>
      <c r="B1291" s="344" t="s">
        <v>1173</v>
      </c>
      <c r="C1291" s="311">
        <f t="shared" ref="C1291:E1291" si="297">SUM(C1292:C1303)</f>
        <v>0</v>
      </c>
      <c r="D1291" s="311">
        <f t="shared" si="297"/>
        <v>0</v>
      </c>
      <c r="E1291" s="311">
        <f t="shared" si="297"/>
        <v>0</v>
      </c>
    </row>
    <row r="1292" spans="1:5" s="328" customFormat="1" ht="21" customHeight="1">
      <c r="A1292" s="354">
        <v>2240501</v>
      </c>
      <c r="B1292" s="345" t="s">
        <v>211</v>
      </c>
      <c r="C1292" s="280"/>
      <c r="D1292" s="280">
        <v>0</v>
      </c>
      <c r="E1292" s="346"/>
    </row>
    <row r="1293" spans="1:5" ht="21" customHeight="1">
      <c r="A1293" s="354">
        <v>2240502</v>
      </c>
      <c r="B1293" s="345" t="s">
        <v>212</v>
      </c>
      <c r="C1293" s="280"/>
      <c r="D1293" s="280">
        <v>0</v>
      </c>
      <c r="E1293" s="346"/>
    </row>
    <row r="1294" spans="1:5" ht="21" customHeight="1">
      <c r="A1294" s="354">
        <v>2240503</v>
      </c>
      <c r="B1294" s="345" t="s">
        <v>213</v>
      </c>
      <c r="C1294" s="280"/>
      <c r="D1294" s="280">
        <v>0</v>
      </c>
      <c r="E1294" s="346"/>
    </row>
    <row r="1295" spans="1:5" ht="21" customHeight="1">
      <c r="A1295" s="354">
        <v>2240504</v>
      </c>
      <c r="B1295" s="345" t="s">
        <v>1174</v>
      </c>
      <c r="C1295" s="280"/>
      <c r="D1295" s="280">
        <v>0</v>
      </c>
      <c r="E1295" s="346"/>
    </row>
    <row r="1296" spans="1:5" ht="21" customHeight="1">
      <c r="A1296" s="354">
        <v>2240505</v>
      </c>
      <c r="B1296" s="345" t="s">
        <v>1175</v>
      </c>
      <c r="C1296" s="280"/>
      <c r="D1296" s="280">
        <v>0</v>
      </c>
      <c r="E1296" s="346"/>
    </row>
    <row r="1297" spans="1:5" ht="21" customHeight="1">
      <c r="A1297" s="354">
        <v>2240506</v>
      </c>
      <c r="B1297" s="345" t="s">
        <v>1176</v>
      </c>
      <c r="C1297" s="280"/>
      <c r="D1297" s="280">
        <v>0</v>
      </c>
      <c r="E1297" s="346"/>
    </row>
    <row r="1298" spans="1:5" ht="21" customHeight="1">
      <c r="A1298" s="354">
        <v>2240507</v>
      </c>
      <c r="B1298" s="345" t="s">
        <v>1177</v>
      </c>
      <c r="C1298" s="280"/>
      <c r="D1298" s="280">
        <v>0</v>
      </c>
      <c r="E1298" s="346"/>
    </row>
    <row r="1299" spans="1:5" ht="21" customHeight="1">
      <c r="A1299" s="354">
        <v>2240508</v>
      </c>
      <c r="B1299" s="345" t="s">
        <v>1178</v>
      </c>
      <c r="C1299" s="280"/>
      <c r="D1299" s="280">
        <v>0</v>
      </c>
      <c r="E1299" s="349"/>
    </row>
    <row r="1300" spans="1:5" ht="21" customHeight="1">
      <c r="A1300" s="354">
        <v>2240509</v>
      </c>
      <c r="B1300" s="345" t="s">
        <v>1179</v>
      </c>
      <c r="C1300" s="280"/>
      <c r="D1300" s="280">
        <v>0</v>
      </c>
      <c r="E1300" s="346"/>
    </row>
    <row r="1301" spans="1:5" ht="21" customHeight="1">
      <c r="A1301" s="354">
        <v>2240510</v>
      </c>
      <c r="B1301" s="345" t="s">
        <v>1180</v>
      </c>
      <c r="C1301" s="280"/>
      <c r="D1301" s="280">
        <v>0</v>
      </c>
      <c r="E1301" s="346"/>
    </row>
    <row r="1302" spans="1:5" ht="21" customHeight="1">
      <c r="A1302" s="354">
        <v>2240550</v>
      </c>
      <c r="B1302" s="345" t="s">
        <v>1181</v>
      </c>
      <c r="C1302" s="280"/>
      <c r="D1302" s="280">
        <v>0</v>
      </c>
      <c r="E1302" s="346"/>
    </row>
    <row r="1303" spans="1:5" ht="21" customHeight="1">
      <c r="A1303" s="354">
        <v>2240599</v>
      </c>
      <c r="B1303" s="345" t="s">
        <v>1182</v>
      </c>
      <c r="C1303" s="280"/>
      <c r="D1303" s="280">
        <v>0</v>
      </c>
      <c r="E1303" s="346"/>
    </row>
    <row r="1304" spans="1:5" ht="21" customHeight="1">
      <c r="A1304" s="354">
        <v>22406</v>
      </c>
      <c r="B1304" s="344" t="s">
        <v>1183</v>
      </c>
      <c r="C1304" s="311">
        <f t="shared" ref="C1304:E1304" si="298">SUM(C1305:C1307)</f>
        <v>1110</v>
      </c>
      <c r="D1304" s="311">
        <f t="shared" si="298"/>
        <v>1110</v>
      </c>
      <c r="E1304" s="311">
        <f t="shared" si="298"/>
        <v>0</v>
      </c>
    </row>
    <row r="1305" spans="1:5" ht="21" customHeight="1">
      <c r="A1305" s="354">
        <v>2240601</v>
      </c>
      <c r="B1305" s="345" t="s">
        <v>1184</v>
      </c>
      <c r="C1305" s="280">
        <f t="shared" ref="C1305:C1307" si="299">D1305+E1305</f>
        <v>1110</v>
      </c>
      <c r="D1305" s="280">
        <v>1110</v>
      </c>
      <c r="E1305" s="346"/>
    </row>
    <row r="1306" spans="1:5" ht="21" customHeight="1">
      <c r="A1306" s="354">
        <v>2240602</v>
      </c>
      <c r="B1306" s="345" t="s">
        <v>1185</v>
      </c>
      <c r="C1306" s="280"/>
      <c r="D1306" s="280">
        <v>0</v>
      </c>
      <c r="E1306" s="346"/>
    </row>
    <row r="1307" spans="1:5" ht="21" customHeight="1">
      <c r="A1307" s="354">
        <v>2240699</v>
      </c>
      <c r="B1307" s="345" t="s">
        <v>1186</v>
      </c>
      <c r="C1307" s="280">
        <f t="shared" si="299"/>
        <v>0</v>
      </c>
      <c r="D1307" s="280">
        <v>0</v>
      </c>
      <c r="E1307" s="346"/>
    </row>
    <row r="1308" spans="1:5" ht="21" customHeight="1">
      <c r="A1308" s="354">
        <v>22407</v>
      </c>
      <c r="B1308" s="344" t="s">
        <v>1187</v>
      </c>
      <c r="C1308" s="311">
        <f t="shared" ref="C1308:E1308" si="300">SUM(C1309:C1311)</f>
        <v>1065</v>
      </c>
      <c r="D1308" s="311">
        <f t="shared" si="300"/>
        <v>1065</v>
      </c>
      <c r="E1308" s="311">
        <f t="shared" si="300"/>
        <v>0</v>
      </c>
    </row>
    <row r="1309" spans="1:5" ht="21" customHeight="1">
      <c r="A1309" s="354">
        <v>2240703</v>
      </c>
      <c r="B1309" s="345" t="s">
        <v>1188</v>
      </c>
      <c r="C1309" s="280">
        <f>SUM(D1309:E1309)</f>
        <v>1065</v>
      </c>
      <c r="D1309" s="280">
        <v>1065</v>
      </c>
      <c r="E1309" s="346"/>
    </row>
    <row r="1310" spans="1:5" ht="21" customHeight="1">
      <c r="A1310" s="354">
        <v>2240704</v>
      </c>
      <c r="B1310" s="345" t="s">
        <v>1189</v>
      </c>
      <c r="C1310" s="280">
        <f t="shared" ref="C1310:C1311" si="301">SUM(D1310:E1310)</f>
        <v>0</v>
      </c>
      <c r="D1310" s="280">
        <v>0</v>
      </c>
      <c r="E1310" s="346"/>
    </row>
    <row r="1311" spans="1:5" ht="21" customHeight="1">
      <c r="A1311" s="354">
        <v>2240799</v>
      </c>
      <c r="B1311" s="345" t="s">
        <v>1190</v>
      </c>
      <c r="C1311" s="280">
        <f t="shared" si="301"/>
        <v>0</v>
      </c>
      <c r="D1311" s="280">
        <v>0</v>
      </c>
      <c r="E1311" s="346"/>
    </row>
    <row r="1312" spans="1:5" ht="21" customHeight="1">
      <c r="A1312" s="354">
        <v>22499</v>
      </c>
      <c r="B1312" s="344" t="s">
        <v>1191</v>
      </c>
      <c r="C1312" s="311">
        <f t="shared" ref="C1312:E1312" si="302">SUM(C1313)</f>
        <v>0</v>
      </c>
      <c r="D1312" s="311">
        <f t="shared" si="302"/>
        <v>0</v>
      </c>
      <c r="E1312" s="311">
        <f t="shared" si="302"/>
        <v>0</v>
      </c>
    </row>
    <row r="1313" spans="1:5" ht="21" customHeight="1">
      <c r="A1313" s="354">
        <v>2249999</v>
      </c>
      <c r="B1313" s="356" t="s">
        <v>1191</v>
      </c>
      <c r="C1313" s="280"/>
      <c r="D1313" s="280">
        <v>0</v>
      </c>
      <c r="E1313" s="352"/>
    </row>
    <row r="1314" spans="1:5" ht="21" customHeight="1">
      <c r="A1314" s="354">
        <v>227</v>
      </c>
      <c r="B1314" s="344" t="s">
        <v>149</v>
      </c>
      <c r="C1314" s="311">
        <f>SUM(D1314:E1314)</f>
        <v>4600</v>
      </c>
      <c r="D1314" s="311">
        <v>4600</v>
      </c>
      <c r="E1314" s="311"/>
    </row>
    <row r="1315" spans="1:5" ht="21" customHeight="1">
      <c r="A1315" s="354">
        <v>229</v>
      </c>
      <c r="B1315" s="344" t="s">
        <v>150</v>
      </c>
      <c r="C1315" s="357">
        <f>C1316</f>
        <v>0</v>
      </c>
      <c r="D1315" s="357">
        <f t="shared" ref="D1315:E1315" si="303">D1316</f>
        <v>0</v>
      </c>
      <c r="E1315" s="357">
        <f t="shared" si="303"/>
        <v>0</v>
      </c>
    </row>
    <row r="1316" spans="1:5" ht="21" customHeight="1">
      <c r="A1316" s="358" t="s">
        <v>1192</v>
      </c>
      <c r="B1316" s="359" t="s">
        <v>1060</v>
      </c>
      <c r="C1316" s="280">
        <f>C1317</f>
        <v>0</v>
      </c>
      <c r="D1316" s="280">
        <v>0</v>
      </c>
      <c r="E1316" s="346"/>
    </row>
    <row r="1317" spans="1:5" ht="21" customHeight="1">
      <c r="A1317" s="358" t="s">
        <v>1193</v>
      </c>
      <c r="B1317" s="359" t="s">
        <v>369</v>
      </c>
      <c r="C1317" s="280"/>
      <c r="D1317" s="280">
        <v>0</v>
      </c>
      <c r="E1317" s="346"/>
    </row>
    <row r="1318" spans="1:5" ht="21" customHeight="1">
      <c r="A1318" s="354">
        <v>232</v>
      </c>
      <c r="B1318" s="344" t="s">
        <v>151</v>
      </c>
      <c r="C1318" s="311">
        <f>C1319+C1320+C1325</f>
        <v>22353</v>
      </c>
      <c r="D1318" s="311">
        <f t="shared" ref="D1318:E1318" si="304">D1319+D1320+D1325</f>
        <v>22353</v>
      </c>
      <c r="E1318" s="311">
        <f t="shared" si="304"/>
        <v>0</v>
      </c>
    </row>
    <row r="1319" spans="1:5" ht="21" customHeight="1">
      <c r="A1319" s="354">
        <v>23201</v>
      </c>
      <c r="B1319" s="344" t="s">
        <v>1194</v>
      </c>
      <c r="C1319" s="311"/>
      <c r="D1319" s="311"/>
      <c r="E1319" s="311"/>
    </row>
    <row r="1320" spans="1:5" ht="21" customHeight="1">
      <c r="A1320" s="354">
        <v>23202</v>
      </c>
      <c r="B1320" s="344" t="s">
        <v>1195</v>
      </c>
      <c r="C1320" s="311"/>
      <c r="D1320" s="311"/>
      <c r="E1320" s="311"/>
    </row>
    <row r="1321" spans="1:5" ht="21" customHeight="1">
      <c r="A1321" s="354">
        <v>2320201</v>
      </c>
      <c r="B1321" s="345" t="s">
        <v>1196</v>
      </c>
      <c r="C1321" s="280"/>
      <c r="D1321" s="280"/>
      <c r="E1321" s="346"/>
    </row>
    <row r="1322" spans="1:5" ht="21" customHeight="1">
      <c r="A1322" s="354">
        <v>2320202</v>
      </c>
      <c r="B1322" s="345" t="s">
        <v>1197</v>
      </c>
      <c r="C1322" s="280"/>
      <c r="D1322" s="280"/>
      <c r="E1322" s="346"/>
    </row>
    <row r="1323" spans="1:5" ht="21" customHeight="1">
      <c r="A1323" s="354">
        <v>2320203</v>
      </c>
      <c r="B1323" s="345" t="s">
        <v>1198</v>
      </c>
      <c r="C1323" s="280"/>
      <c r="D1323" s="280"/>
      <c r="E1323" s="346"/>
    </row>
    <row r="1324" spans="1:5" ht="21" customHeight="1">
      <c r="A1324" s="354">
        <v>2320299</v>
      </c>
      <c r="B1324" s="345" t="s">
        <v>1199</v>
      </c>
      <c r="C1324" s="280"/>
      <c r="D1324" s="280"/>
      <c r="E1324" s="346"/>
    </row>
    <row r="1325" spans="1:5" ht="21" customHeight="1">
      <c r="A1325" s="354">
        <v>23203</v>
      </c>
      <c r="B1325" s="344" t="s">
        <v>1200</v>
      </c>
      <c r="C1325" s="311">
        <f>SUM(C1326:C1329)</f>
        <v>22353</v>
      </c>
      <c r="D1325" s="311">
        <f t="shared" ref="D1325:E1325" si="305">SUM(D1326:D1329)</f>
        <v>22353</v>
      </c>
      <c r="E1325" s="311">
        <f t="shared" si="305"/>
        <v>0</v>
      </c>
    </row>
    <row r="1326" spans="1:5" ht="21" customHeight="1">
      <c r="A1326" s="354">
        <v>2320301</v>
      </c>
      <c r="B1326" s="345" t="s">
        <v>1201</v>
      </c>
      <c r="C1326" s="280">
        <f t="shared" ref="C1326:C1329" si="306">D1326+E1326</f>
        <v>22107</v>
      </c>
      <c r="D1326" s="280">
        <v>22107</v>
      </c>
      <c r="E1326" s="346"/>
    </row>
    <row r="1327" spans="1:5" ht="21" customHeight="1">
      <c r="A1327" s="354">
        <v>2320302</v>
      </c>
      <c r="B1327" s="345" t="s">
        <v>1202</v>
      </c>
      <c r="C1327" s="280">
        <f t="shared" si="306"/>
        <v>0</v>
      </c>
      <c r="D1327" s="280"/>
      <c r="E1327" s="346"/>
    </row>
    <row r="1328" spans="1:5" ht="21" customHeight="1">
      <c r="A1328" s="354">
        <v>2320303</v>
      </c>
      <c r="B1328" s="345" t="s">
        <v>1203</v>
      </c>
      <c r="C1328" s="280">
        <f t="shared" si="306"/>
        <v>246</v>
      </c>
      <c r="D1328" s="280">
        <v>246</v>
      </c>
      <c r="E1328" s="346"/>
    </row>
    <row r="1329" spans="1:5" ht="21" customHeight="1">
      <c r="A1329" s="354">
        <v>2320399</v>
      </c>
      <c r="B1329" s="345" t="s">
        <v>1204</v>
      </c>
      <c r="C1329" s="280">
        <f t="shared" si="306"/>
        <v>0</v>
      </c>
      <c r="D1329" s="280"/>
      <c r="E1329" s="346"/>
    </row>
    <row r="1330" spans="1:5" ht="21" customHeight="1">
      <c r="A1330" s="354">
        <v>233</v>
      </c>
      <c r="B1330" s="344" t="s">
        <v>152</v>
      </c>
      <c r="C1330" s="311">
        <f>SUM(C1331:C1333)</f>
        <v>64</v>
      </c>
      <c r="D1330" s="311">
        <f t="shared" ref="D1330:E1330" si="307">SUM(D1331:D1333)</f>
        <v>64</v>
      </c>
      <c r="E1330" s="311">
        <f t="shared" si="307"/>
        <v>0</v>
      </c>
    </row>
    <row r="1331" spans="1:5" ht="21" customHeight="1">
      <c r="A1331" s="354">
        <v>23301</v>
      </c>
      <c r="B1331" s="344" t="s">
        <v>1205</v>
      </c>
      <c r="C1331" s="311">
        <f t="shared" ref="C1331:C1333" si="308">SUM(D1331:E1331)</f>
        <v>0</v>
      </c>
      <c r="D1331" s="280"/>
      <c r="E1331" s="280"/>
    </row>
    <row r="1332" spans="1:5" ht="21" customHeight="1">
      <c r="A1332" s="354">
        <v>23302</v>
      </c>
      <c r="B1332" s="344" t="s">
        <v>1206</v>
      </c>
      <c r="C1332" s="311">
        <f t="shared" si="308"/>
        <v>0</v>
      </c>
      <c r="D1332" s="280"/>
      <c r="E1332" s="280"/>
    </row>
    <row r="1333" spans="1:5" ht="21" customHeight="1">
      <c r="A1333" s="354">
        <v>23303</v>
      </c>
      <c r="B1333" s="344" t="s">
        <v>1207</v>
      </c>
      <c r="C1333" s="311">
        <f t="shared" si="308"/>
        <v>64</v>
      </c>
      <c r="D1333" s="311">
        <v>64</v>
      </c>
      <c r="E1333" s="280"/>
    </row>
    <row r="1334" spans="1:5" ht="21" customHeight="1">
      <c r="A1334" s="348"/>
      <c r="B1334" s="344"/>
      <c r="C1334" s="280"/>
      <c r="D1334" s="280"/>
      <c r="E1334" s="280"/>
    </row>
    <row r="1335" spans="1:5" s="20" customFormat="1" ht="21" customHeight="1">
      <c r="A1335" s="360">
        <v>111</v>
      </c>
      <c r="B1335" s="361" t="s">
        <v>153</v>
      </c>
      <c r="C1335" s="311">
        <f>C6+C254+C294+C313+C403+C455+C511+C567+C696+C779+C850+C873+C977+C1029+C1093+C1113+C1143+C1153+C1198+C1219+C1264+C1314+C1315+C1318+C1330</f>
        <v>420203</v>
      </c>
      <c r="D1335" s="311">
        <f>D6+D254+D294+D313+D403+D455+D511+D567+D696+D779+D850+D873+D977+D1029+D1093+D1113+D1143+D1153+D1198+D1219+D1264+D1314+D1315+D1318+D1330</f>
        <v>419294</v>
      </c>
      <c r="E1335" s="311">
        <f>E6+E254+E294+E313+E403+E455+E511+E567+E696+E779+E850+E873+E977+E1029+E1093+E1113+E1143+E1153+E1198+E1219+E1264+E1314+E1315+E1318+E1330</f>
        <v>909</v>
      </c>
    </row>
    <row r="1336" spans="1:5" ht="21" customHeight="1"/>
    <row r="1337" spans="1:5" ht="21" customHeight="1"/>
    <row r="1338" spans="1:5" ht="21" customHeight="1"/>
    <row r="1339" spans="1:5" ht="21" customHeight="1"/>
    <row r="1340" spans="1:5" ht="21" customHeight="1"/>
  </sheetData>
  <mergeCells count="4">
    <mergeCell ref="B2:E2"/>
    <mergeCell ref="C4:E4"/>
    <mergeCell ref="A4:A5"/>
    <mergeCell ref="B4:B5"/>
  </mergeCells>
  <phoneticPr fontId="61" type="noConversion"/>
  <printOptions horizontalCentered="1"/>
  <pageMargins left="0.82677165354330695" right="0.70866141732283505" top="0.98425196850393704" bottom="0.98425196850393704" header="0.511811023622047" footer="0.70866141732283505"/>
  <pageSetup paperSize="9" scale="95" orientation="portrait" useFirstPageNumber="1"/>
  <headerFooter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R40"/>
  <sheetViews>
    <sheetView showZeros="0" topLeftCell="A16" workbookViewId="0">
      <selection activeCell="A2" sqref="A2:D2"/>
    </sheetView>
  </sheetViews>
  <sheetFormatPr defaultColWidth="9" defaultRowHeight="14.25"/>
  <cols>
    <col min="1" max="1" width="32.75" style="301" customWidth="1"/>
    <col min="2" max="2" width="10.625" style="302" customWidth="1"/>
    <col min="3" max="3" width="33" style="301" customWidth="1"/>
    <col min="4" max="4" width="10.625" style="302" customWidth="1"/>
    <col min="5" max="16384" width="9" style="303"/>
  </cols>
  <sheetData>
    <row r="1" spans="1:44" customFormat="1" ht="27" customHeight="1">
      <c r="A1" s="269" t="s">
        <v>1450</v>
      </c>
      <c r="B1" s="304"/>
      <c r="C1" s="305"/>
      <c r="D1" s="304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</row>
    <row r="2" spans="1:44" customFormat="1" ht="27" customHeight="1">
      <c r="A2" s="500" t="s">
        <v>1896</v>
      </c>
      <c r="B2" s="501"/>
      <c r="C2" s="502"/>
      <c r="D2" s="501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</row>
    <row r="3" spans="1:44" customFormat="1" ht="22.5" customHeight="1">
      <c r="A3" s="306"/>
      <c r="B3" s="307"/>
      <c r="C3" s="498" t="s">
        <v>156</v>
      </c>
      <c r="D3" s="498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303"/>
      <c r="AM3" s="303"/>
      <c r="AN3" s="303"/>
      <c r="AO3" s="303"/>
      <c r="AP3" s="303"/>
      <c r="AQ3" s="303"/>
      <c r="AR3" s="303"/>
    </row>
    <row r="4" spans="1:44" customFormat="1" ht="20.100000000000001" customHeight="1">
      <c r="A4" s="308" t="s">
        <v>157</v>
      </c>
      <c r="B4" s="309" t="s">
        <v>1405</v>
      </c>
      <c r="C4" s="308" t="s">
        <v>158</v>
      </c>
      <c r="D4" s="309" t="s">
        <v>1405</v>
      </c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</row>
    <row r="5" spans="1:44" customFormat="1" ht="20.100000000000001" customHeight="1">
      <c r="A5" s="310" t="s">
        <v>159</v>
      </c>
      <c r="B5" s="311">
        <f>'15'!C31</f>
        <v>97500</v>
      </c>
      <c r="C5" s="312" t="s">
        <v>160</v>
      </c>
      <c r="D5" s="311">
        <f>'16'!C1335</f>
        <v>420203</v>
      </c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303"/>
      <c r="AQ5" s="303"/>
      <c r="AR5" s="303"/>
    </row>
    <row r="6" spans="1:44" s="20" customFormat="1" ht="20.100000000000001" customHeight="1">
      <c r="A6" s="313" t="s">
        <v>161</v>
      </c>
      <c r="B6" s="314">
        <f>B7+B11+B14+B15+B19+B20+B25</f>
        <v>371735</v>
      </c>
      <c r="C6" s="315" t="s">
        <v>162</v>
      </c>
      <c r="D6" s="316">
        <f>D11+D14+D15+D16+D17+D18+D19+D7</f>
        <v>45402</v>
      </c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303"/>
      <c r="AQ6" s="303"/>
      <c r="AR6" s="303"/>
    </row>
    <row r="7" spans="1:44" s="20" customFormat="1" ht="20.100000000000001" customHeight="1">
      <c r="A7" s="317" t="s">
        <v>163</v>
      </c>
      <c r="B7" s="314">
        <f>SUM(B8:B10)</f>
        <v>283446</v>
      </c>
      <c r="C7" s="318" t="s">
        <v>1210</v>
      </c>
      <c r="D7" s="319">
        <f>SUM(D8:D10)</f>
        <v>19272</v>
      </c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303"/>
      <c r="W7" s="303"/>
      <c r="X7" s="303"/>
      <c r="Y7" s="303"/>
      <c r="Z7" s="303"/>
      <c r="AA7" s="303"/>
      <c r="AB7" s="303"/>
      <c r="AC7" s="303"/>
      <c r="AD7" s="303"/>
      <c r="AE7" s="303"/>
      <c r="AF7" s="303"/>
      <c r="AG7" s="303"/>
      <c r="AH7" s="303"/>
      <c r="AI7" s="303"/>
      <c r="AJ7" s="303"/>
      <c r="AK7" s="303"/>
      <c r="AL7" s="303"/>
      <c r="AM7" s="303"/>
      <c r="AN7" s="303"/>
      <c r="AO7" s="303"/>
      <c r="AP7" s="303"/>
      <c r="AQ7" s="303"/>
      <c r="AR7" s="303"/>
    </row>
    <row r="8" spans="1:44" s="20" customFormat="1" ht="20.100000000000001" customHeight="1">
      <c r="A8" s="318" t="s">
        <v>165</v>
      </c>
      <c r="B8" s="280">
        <v>9979</v>
      </c>
      <c r="C8" s="318" t="s">
        <v>1211</v>
      </c>
      <c r="D8" s="319">
        <v>1010</v>
      </c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3"/>
      <c r="X8" s="303"/>
      <c r="Y8" s="303"/>
      <c r="Z8" s="303"/>
      <c r="AA8" s="303"/>
      <c r="AB8" s="303"/>
      <c r="AC8" s="303"/>
      <c r="AD8" s="303"/>
      <c r="AE8" s="303"/>
      <c r="AF8" s="303"/>
      <c r="AG8" s="303"/>
      <c r="AH8" s="303"/>
      <c r="AI8" s="303"/>
      <c r="AJ8" s="303"/>
      <c r="AK8" s="303"/>
      <c r="AL8" s="303"/>
      <c r="AM8" s="303"/>
      <c r="AN8" s="303"/>
      <c r="AO8" s="303"/>
      <c r="AP8" s="303"/>
      <c r="AQ8" s="303"/>
      <c r="AR8" s="303"/>
    </row>
    <row r="9" spans="1:44" s="20" customFormat="1" ht="20.100000000000001" customHeight="1">
      <c r="A9" s="318" t="s">
        <v>167</v>
      </c>
      <c r="B9" s="280">
        <f>'20'!B12</f>
        <v>272558</v>
      </c>
      <c r="C9" s="318" t="s">
        <v>1212</v>
      </c>
      <c r="D9" s="319">
        <f>'21'!B12</f>
        <v>18262</v>
      </c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303"/>
      <c r="Z9" s="303"/>
      <c r="AA9" s="303"/>
      <c r="AB9" s="303"/>
      <c r="AC9" s="303"/>
      <c r="AD9" s="303"/>
      <c r="AE9" s="303"/>
      <c r="AF9" s="303"/>
      <c r="AG9" s="303"/>
      <c r="AH9" s="303"/>
      <c r="AI9" s="303"/>
      <c r="AJ9" s="303"/>
      <c r="AK9" s="303"/>
      <c r="AL9" s="303"/>
      <c r="AM9" s="303"/>
      <c r="AN9" s="303"/>
      <c r="AO9" s="303"/>
      <c r="AP9" s="303"/>
      <c r="AQ9" s="303"/>
      <c r="AR9" s="303"/>
    </row>
    <row r="10" spans="1:44" s="20" customFormat="1" ht="20.100000000000001" customHeight="1">
      <c r="A10" s="318" t="s">
        <v>169</v>
      </c>
      <c r="B10" s="280">
        <f>'20'!B51</f>
        <v>909</v>
      </c>
      <c r="C10" s="318" t="s">
        <v>1213</v>
      </c>
      <c r="D10" s="319">
        <f>'21'!B48</f>
        <v>0</v>
      </c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3"/>
      <c r="AN10" s="303"/>
      <c r="AO10" s="303"/>
      <c r="AP10" s="303"/>
      <c r="AQ10" s="303"/>
      <c r="AR10" s="303"/>
    </row>
    <row r="11" spans="1:44" s="20" customFormat="1" ht="20.100000000000001" customHeight="1">
      <c r="A11" s="318" t="s">
        <v>1214</v>
      </c>
      <c r="B11" s="280">
        <f>SUM(B12:B13)</f>
        <v>2500</v>
      </c>
      <c r="C11" s="318" t="s">
        <v>164</v>
      </c>
      <c r="D11" s="319">
        <f>SUM(D12:D13)</f>
        <v>26130</v>
      </c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  <c r="AJ11" s="303"/>
      <c r="AK11" s="303"/>
      <c r="AL11" s="303"/>
      <c r="AM11" s="303"/>
      <c r="AN11" s="303"/>
      <c r="AO11" s="303"/>
      <c r="AP11" s="303"/>
      <c r="AQ11" s="303"/>
      <c r="AR11" s="303"/>
    </row>
    <row r="12" spans="1:44" s="20" customFormat="1" ht="20.100000000000001" customHeight="1">
      <c r="A12" s="318" t="s">
        <v>1215</v>
      </c>
      <c r="B12" s="280"/>
      <c r="C12" s="318" t="s">
        <v>166</v>
      </c>
      <c r="D12" s="320"/>
      <c r="E12" s="303"/>
      <c r="F12" s="303"/>
      <c r="G12" s="303"/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  <c r="S12" s="303"/>
      <c r="T12" s="303"/>
      <c r="U12" s="303"/>
      <c r="V12" s="303"/>
      <c r="W12" s="303"/>
      <c r="X12" s="303"/>
      <c r="Y12" s="303"/>
      <c r="Z12" s="303"/>
      <c r="AA12" s="303"/>
      <c r="AB12" s="303"/>
      <c r="AC12" s="303"/>
      <c r="AD12" s="303"/>
      <c r="AE12" s="303"/>
      <c r="AF12" s="303"/>
      <c r="AG12" s="303"/>
      <c r="AH12" s="303"/>
      <c r="AI12" s="303"/>
      <c r="AJ12" s="303"/>
      <c r="AK12" s="303"/>
      <c r="AL12" s="303"/>
      <c r="AM12" s="303"/>
      <c r="AN12" s="303"/>
      <c r="AO12" s="303"/>
      <c r="AP12" s="303"/>
      <c r="AQ12" s="303"/>
      <c r="AR12" s="303"/>
    </row>
    <row r="13" spans="1:44" s="20" customFormat="1" ht="20.100000000000001" customHeight="1">
      <c r="A13" s="318" t="s">
        <v>1216</v>
      </c>
      <c r="B13" s="319">
        <v>2500</v>
      </c>
      <c r="C13" s="318" t="s">
        <v>168</v>
      </c>
      <c r="D13" s="319">
        <v>26130</v>
      </c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303"/>
      <c r="AA13" s="303"/>
      <c r="AB13" s="303"/>
      <c r="AC13" s="303"/>
      <c r="AD13" s="303"/>
      <c r="AE13" s="303"/>
      <c r="AF13" s="303"/>
      <c r="AG13" s="303"/>
      <c r="AH13" s="303"/>
      <c r="AI13" s="303"/>
      <c r="AJ13" s="303"/>
      <c r="AK13" s="303"/>
      <c r="AL13" s="303"/>
      <c r="AM13" s="303"/>
      <c r="AN13" s="303"/>
      <c r="AO13" s="303"/>
      <c r="AP13" s="303"/>
      <c r="AQ13" s="303"/>
      <c r="AR13" s="303"/>
    </row>
    <row r="14" spans="1:44" s="20" customFormat="1" ht="20.100000000000001" customHeight="1">
      <c r="A14" s="32" t="s">
        <v>171</v>
      </c>
      <c r="B14" s="280">
        <f>'6'!D29</f>
        <v>46612</v>
      </c>
      <c r="C14" s="318" t="s">
        <v>170</v>
      </c>
      <c r="D14" s="320"/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303"/>
      <c r="AK14" s="303"/>
      <c r="AL14" s="303"/>
      <c r="AM14" s="303"/>
      <c r="AN14" s="303"/>
      <c r="AO14" s="303"/>
      <c r="AP14" s="303"/>
      <c r="AQ14" s="303"/>
      <c r="AR14" s="303"/>
    </row>
    <row r="15" spans="1:44" customFormat="1" ht="20.100000000000001" customHeight="1">
      <c r="A15" s="318" t="s">
        <v>173</v>
      </c>
      <c r="B15" s="316">
        <f>SUM(B16:B18)</f>
        <v>35000</v>
      </c>
      <c r="C15" s="318" t="s">
        <v>172</v>
      </c>
      <c r="D15" s="319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303"/>
      <c r="AH15" s="303"/>
      <c r="AI15" s="303"/>
      <c r="AJ15" s="303"/>
      <c r="AK15" s="303"/>
      <c r="AL15" s="303"/>
      <c r="AM15" s="303"/>
      <c r="AN15" s="303"/>
      <c r="AO15" s="303"/>
      <c r="AP15" s="303"/>
      <c r="AQ15" s="303"/>
      <c r="AR15" s="303"/>
    </row>
    <row r="16" spans="1:44" customFormat="1" ht="20.100000000000001" customHeight="1">
      <c r="A16" s="318" t="s">
        <v>175</v>
      </c>
      <c r="B16" s="280">
        <v>30000</v>
      </c>
      <c r="C16" s="318" t="s">
        <v>174</v>
      </c>
      <c r="D16" s="319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  <c r="Q16" s="303"/>
      <c r="R16" s="303"/>
      <c r="S16" s="303"/>
      <c r="T16" s="303"/>
      <c r="U16" s="303"/>
      <c r="V16" s="303"/>
      <c r="W16" s="303"/>
      <c r="X16" s="303"/>
      <c r="Y16" s="303"/>
      <c r="Z16" s="303"/>
      <c r="AA16" s="303"/>
      <c r="AB16" s="303"/>
      <c r="AC16" s="303"/>
      <c r="AD16" s="303"/>
      <c r="AE16" s="303"/>
      <c r="AF16" s="303"/>
      <c r="AG16" s="303"/>
      <c r="AH16" s="303"/>
      <c r="AI16" s="303"/>
      <c r="AJ16" s="303"/>
      <c r="AK16" s="303"/>
      <c r="AL16" s="303"/>
      <c r="AM16" s="303"/>
      <c r="AN16" s="303"/>
      <c r="AO16" s="303"/>
      <c r="AP16" s="303"/>
      <c r="AQ16" s="303"/>
      <c r="AR16" s="303"/>
    </row>
    <row r="17" spans="1:44" customFormat="1" ht="20.100000000000001" customHeight="1">
      <c r="A17" s="318" t="s">
        <v>177</v>
      </c>
      <c r="B17" s="280">
        <v>5000</v>
      </c>
      <c r="C17" s="318" t="s">
        <v>176</v>
      </c>
      <c r="D17" s="319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  <c r="Y17" s="303"/>
      <c r="Z17" s="303"/>
      <c r="AA17" s="303"/>
      <c r="AB17" s="303"/>
      <c r="AC17" s="303"/>
      <c r="AD17" s="303"/>
      <c r="AE17" s="303"/>
      <c r="AF17" s="303"/>
      <c r="AG17" s="303"/>
      <c r="AH17" s="303"/>
      <c r="AI17" s="303"/>
      <c r="AJ17" s="303"/>
      <c r="AK17" s="303"/>
      <c r="AL17" s="303"/>
      <c r="AM17" s="303"/>
      <c r="AN17" s="303"/>
      <c r="AO17" s="303"/>
      <c r="AP17" s="303"/>
      <c r="AQ17" s="303"/>
      <c r="AR17" s="303"/>
    </row>
    <row r="18" spans="1:44" customFormat="1" ht="20.100000000000001" customHeight="1">
      <c r="A18" s="318" t="s">
        <v>179</v>
      </c>
      <c r="B18" s="280"/>
      <c r="C18" s="318" t="s">
        <v>178</v>
      </c>
      <c r="D18" s="319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303"/>
      <c r="AI18" s="303"/>
      <c r="AJ18" s="303"/>
      <c r="AK18" s="303"/>
      <c r="AL18" s="303"/>
      <c r="AM18" s="303"/>
      <c r="AN18" s="303"/>
      <c r="AO18" s="303"/>
      <c r="AP18" s="303"/>
      <c r="AQ18" s="303"/>
      <c r="AR18" s="303"/>
    </row>
    <row r="19" spans="1:44" customFormat="1" ht="20.100000000000001" customHeight="1">
      <c r="A19" s="318" t="s">
        <v>181</v>
      </c>
      <c r="B19" s="280">
        <v>4177</v>
      </c>
      <c r="C19" s="318" t="s">
        <v>180</v>
      </c>
      <c r="D19" s="321"/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</row>
    <row r="20" spans="1:44" customFormat="1" ht="20.100000000000001" customHeight="1">
      <c r="A20" s="318" t="s">
        <v>183</v>
      </c>
      <c r="B20" s="280">
        <f>SUM(B21:B24)</f>
        <v>0</v>
      </c>
      <c r="C20" s="318" t="s">
        <v>182</v>
      </c>
      <c r="D20" s="320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</row>
    <row r="21" spans="1:44" customFormat="1" ht="20.100000000000001" customHeight="1">
      <c r="A21" s="318" t="s">
        <v>185</v>
      </c>
      <c r="B21" s="280"/>
      <c r="C21" s="318" t="s">
        <v>184</v>
      </c>
      <c r="D21" s="320"/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3"/>
      <c r="AE21" s="303"/>
      <c r="AF21" s="303"/>
      <c r="AG21" s="303"/>
      <c r="AH21" s="303"/>
      <c r="AI21" s="303"/>
      <c r="AJ21" s="303"/>
      <c r="AK21" s="303"/>
      <c r="AL21" s="303"/>
      <c r="AM21" s="303"/>
      <c r="AN21" s="303"/>
      <c r="AO21" s="303"/>
      <c r="AP21" s="303"/>
      <c r="AQ21" s="303"/>
      <c r="AR21" s="303"/>
    </row>
    <row r="22" spans="1:44" customFormat="1" ht="20.100000000000001" customHeight="1">
      <c r="A22" s="318" t="s">
        <v>187</v>
      </c>
      <c r="B22" s="280"/>
      <c r="C22" s="318" t="s">
        <v>186</v>
      </c>
      <c r="D22" s="320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303"/>
      <c r="AI22" s="303"/>
      <c r="AJ22" s="303"/>
      <c r="AK22" s="303"/>
      <c r="AL22" s="303"/>
      <c r="AM22" s="303"/>
      <c r="AN22" s="303"/>
      <c r="AO22" s="303"/>
      <c r="AP22" s="303"/>
      <c r="AQ22" s="303"/>
      <c r="AR22" s="303"/>
    </row>
    <row r="23" spans="1:44" customFormat="1" ht="20.100000000000001" customHeight="1">
      <c r="A23" s="318" t="s">
        <v>189</v>
      </c>
      <c r="B23" s="280"/>
      <c r="C23" s="318" t="s">
        <v>188</v>
      </c>
      <c r="D23" s="320"/>
      <c r="E23" s="303"/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O23" s="303"/>
      <c r="AP23" s="303"/>
      <c r="AQ23" s="303"/>
      <c r="AR23" s="303"/>
    </row>
    <row r="24" spans="1:44" customFormat="1" ht="20.100000000000001" customHeight="1">
      <c r="A24" s="318" t="s">
        <v>191</v>
      </c>
      <c r="B24" s="280"/>
      <c r="C24" s="322" t="s">
        <v>190</v>
      </c>
      <c r="D24" s="316">
        <f>SUM(D25:D28)</f>
        <v>3630</v>
      </c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03"/>
      <c r="AF24" s="303"/>
      <c r="AG24" s="303"/>
      <c r="AH24" s="303"/>
      <c r="AI24" s="303"/>
      <c r="AJ24" s="303"/>
      <c r="AK24" s="303"/>
      <c r="AL24" s="303"/>
      <c r="AM24" s="303"/>
      <c r="AN24" s="303"/>
      <c r="AO24" s="303"/>
      <c r="AP24" s="303"/>
      <c r="AQ24" s="303"/>
      <c r="AR24" s="303"/>
    </row>
    <row r="25" spans="1:44" customFormat="1" ht="20.100000000000001" customHeight="1">
      <c r="A25" s="318" t="s">
        <v>193</v>
      </c>
      <c r="B25" s="280">
        <f>B26+B30</f>
        <v>0</v>
      </c>
      <c r="C25" s="32" t="s">
        <v>192</v>
      </c>
      <c r="D25" s="319">
        <v>3630</v>
      </c>
      <c r="E25" s="303"/>
      <c r="F25" s="303"/>
      <c r="G25" s="303"/>
      <c r="H25" s="303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303"/>
      <c r="AA25" s="303"/>
      <c r="AB25" s="303"/>
      <c r="AC25" s="303"/>
      <c r="AD25" s="303"/>
      <c r="AE25" s="303"/>
      <c r="AF25" s="303"/>
      <c r="AG25" s="303"/>
      <c r="AH25" s="303"/>
      <c r="AI25" s="303"/>
      <c r="AJ25" s="303"/>
      <c r="AK25" s="303"/>
      <c r="AL25" s="303"/>
      <c r="AM25" s="303"/>
      <c r="AN25" s="303"/>
      <c r="AO25" s="303"/>
      <c r="AP25" s="303"/>
      <c r="AQ25" s="303"/>
      <c r="AR25" s="303"/>
    </row>
    <row r="26" spans="1:44" customFormat="1" ht="20.100000000000001" customHeight="1">
      <c r="A26" s="318" t="s">
        <v>195</v>
      </c>
      <c r="B26" s="280">
        <f>SUM(B27:B29)</f>
        <v>0</v>
      </c>
      <c r="C26" s="32" t="s">
        <v>194</v>
      </c>
      <c r="D26" s="319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303"/>
      <c r="AJ26" s="303"/>
      <c r="AK26" s="303"/>
      <c r="AL26" s="303"/>
      <c r="AM26" s="303"/>
      <c r="AN26" s="303"/>
      <c r="AO26" s="303"/>
      <c r="AP26" s="303"/>
      <c r="AQ26" s="303"/>
      <c r="AR26" s="303"/>
    </row>
    <row r="27" spans="1:44" customFormat="1" ht="20.100000000000001" customHeight="1">
      <c r="A27" s="318" t="s">
        <v>197</v>
      </c>
      <c r="B27" s="280"/>
      <c r="C27" s="32" t="s">
        <v>196</v>
      </c>
      <c r="D27" s="319"/>
      <c r="E27" s="303"/>
      <c r="F27" s="303"/>
      <c r="G27" s="303"/>
      <c r="H27" s="303"/>
      <c r="I27" s="303"/>
      <c r="J27" s="303"/>
      <c r="K27" s="303"/>
      <c r="L27" s="303"/>
      <c r="M27" s="303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303"/>
      <c r="AF27" s="303"/>
      <c r="AG27" s="303"/>
      <c r="AH27" s="303"/>
      <c r="AI27" s="303"/>
      <c r="AJ27" s="303"/>
      <c r="AK27" s="303"/>
      <c r="AL27" s="303"/>
      <c r="AM27" s="303"/>
      <c r="AN27" s="303"/>
      <c r="AO27" s="303"/>
      <c r="AP27" s="303"/>
      <c r="AQ27" s="303"/>
      <c r="AR27" s="303"/>
    </row>
    <row r="28" spans="1:44" customFormat="1" ht="20.100000000000001" customHeight="1">
      <c r="A28" s="318" t="s">
        <v>199</v>
      </c>
      <c r="B28" s="280"/>
      <c r="C28" s="323" t="s">
        <v>198</v>
      </c>
      <c r="D28" s="319"/>
      <c r="E28" s="303"/>
      <c r="F28" s="303"/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03"/>
      <c r="AC28" s="303"/>
      <c r="AD28" s="303"/>
      <c r="AE28" s="303"/>
      <c r="AF28" s="303"/>
      <c r="AG28" s="303"/>
      <c r="AH28" s="303"/>
      <c r="AI28" s="303"/>
      <c r="AJ28" s="303"/>
      <c r="AK28" s="303"/>
      <c r="AL28" s="303"/>
      <c r="AM28" s="303"/>
      <c r="AN28" s="303"/>
      <c r="AO28" s="303"/>
      <c r="AP28" s="303"/>
      <c r="AQ28" s="303"/>
      <c r="AR28" s="303"/>
    </row>
    <row r="29" spans="1:44" customFormat="1" ht="20.100000000000001" customHeight="1">
      <c r="A29" s="32" t="s">
        <v>201</v>
      </c>
      <c r="B29" s="280"/>
      <c r="C29" s="315" t="s">
        <v>200</v>
      </c>
      <c r="D29" s="311">
        <f>D30</f>
        <v>0</v>
      </c>
      <c r="E29" s="303"/>
      <c r="F29" s="303"/>
      <c r="G29" s="303"/>
      <c r="H29" s="303"/>
      <c r="I29" s="303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303"/>
      <c r="AM29" s="303"/>
      <c r="AN29" s="303"/>
      <c r="AO29" s="303"/>
      <c r="AP29" s="303"/>
      <c r="AQ29" s="303"/>
      <c r="AR29" s="303"/>
    </row>
    <row r="30" spans="1:44" customFormat="1" ht="19.7" customHeight="1">
      <c r="A30" s="32"/>
      <c r="B30" s="280"/>
      <c r="C30" s="315" t="s">
        <v>202</v>
      </c>
      <c r="D30" s="311">
        <f>B32-D5-D6-D24</f>
        <v>0</v>
      </c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303"/>
      <c r="AJ30" s="303"/>
      <c r="AK30" s="303"/>
      <c r="AL30" s="303"/>
      <c r="AM30" s="303"/>
      <c r="AN30" s="303"/>
      <c r="AO30" s="303"/>
      <c r="AP30" s="303"/>
      <c r="AQ30" s="303"/>
      <c r="AR30" s="303"/>
    </row>
    <row r="31" spans="1:44" customFormat="1" ht="19.7" customHeight="1">
      <c r="A31" s="324"/>
      <c r="B31" s="280"/>
      <c r="C31" s="324"/>
      <c r="D31" s="320"/>
      <c r="E31" s="303"/>
      <c r="F31" s="303"/>
      <c r="G31" s="303"/>
      <c r="H31" s="303"/>
      <c r="I31" s="303"/>
      <c r="J31" s="303"/>
      <c r="K31" s="303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303"/>
      <c r="Y31" s="303"/>
      <c r="Z31" s="303"/>
      <c r="AA31" s="303"/>
      <c r="AB31" s="303"/>
      <c r="AC31" s="303"/>
      <c r="AD31" s="303"/>
      <c r="AE31" s="303"/>
      <c r="AF31" s="303"/>
      <c r="AG31" s="303"/>
      <c r="AH31" s="303"/>
      <c r="AI31" s="303"/>
      <c r="AJ31" s="303"/>
      <c r="AK31" s="303"/>
      <c r="AL31" s="303"/>
      <c r="AM31" s="303"/>
      <c r="AN31" s="303"/>
      <c r="AO31" s="303"/>
      <c r="AP31" s="303"/>
      <c r="AQ31" s="303"/>
      <c r="AR31" s="303"/>
    </row>
    <row r="32" spans="1:44" customFormat="1" ht="19.7" customHeight="1">
      <c r="A32" s="325" t="s">
        <v>203</v>
      </c>
      <c r="B32" s="311">
        <f>B5+B6</f>
        <v>469235</v>
      </c>
      <c r="C32" s="325" t="s">
        <v>204</v>
      </c>
      <c r="D32" s="311">
        <f>D5+D6+D24+D29</f>
        <v>469235</v>
      </c>
      <c r="E32" s="303"/>
      <c r="F32" s="303"/>
      <c r="G32" s="303"/>
      <c r="H32" s="303"/>
      <c r="I32" s="303"/>
      <c r="J32" s="303"/>
      <c r="K32" s="303"/>
      <c r="L32" s="303"/>
      <c r="M32" s="303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3"/>
      <c r="AC32" s="303"/>
      <c r="AD32" s="303"/>
      <c r="AE32" s="303"/>
      <c r="AF32" s="303"/>
      <c r="AG32" s="303"/>
      <c r="AH32" s="303"/>
      <c r="AI32" s="303"/>
      <c r="AJ32" s="303"/>
      <c r="AK32" s="303"/>
      <c r="AL32" s="303"/>
      <c r="AM32" s="303"/>
      <c r="AN32" s="303"/>
      <c r="AO32" s="303"/>
      <c r="AP32" s="303"/>
      <c r="AQ32" s="303"/>
      <c r="AR32" s="303"/>
    </row>
    <row r="33" ht="19.7" customHeight="1"/>
    <row r="34" ht="19.7" customHeight="1"/>
    <row r="35" ht="19.7" customHeight="1"/>
    <row r="36" ht="19.7" customHeight="1"/>
    <row r="37" ht="19.7" customHeight="1"/>
    <row r="38" ht="19.7" customHeight="1"/>
    <row r="39" ht="19.7" customHeight="1"/>
    <row r="40" ht="19.7" customHeight="1"/>
  </sheetData>
  <mergeCells count="2">
    <mergeCell ref="A2:D2"/>
    <mergeCell ref="C3:D3"/>
  </mergeCells>
  <phoneticPr fontId="61" type="noConversion"/>
  <printOptions horizontalCentered="1"/>
  <pageMargins left="0.82638888888888895" right="0.70833333333333304" top="0.98402777777777795" bottom="0.78680555555555598" header="0.51180555555555596" footer="0.70833333333333304"/>
  <pageSetup paperSize="9" scale="89" orientation="portrait" useFirstPageNumber="1"/>
  <headerFooter>
    <oddFooter>&amp;C第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C81"/>
  <sheetViews>
    <sheetView showZeros="0" topLeftCell="B1" workbookViewId="0">
      <selection activeCell="B2" sqref="B2:C2"/>
    </sheetView>
  </sheetViews>
  <sheetFormatPr defaultColWidth="35" defaultRowHeight="14.25"/>
  <cols>
    <col min="1" max="1" width="11.875" style="251" hidden="1" customWidth="1"/>
    <col min="2" max="2" width="51.5" style="252" customWidth="1"/>
    <col min="3" max="3" width="25.875" style="252" customWidth="1"/>
    <col min="4" max="4" width="9.75" style="252" customWidth="1"/>
    <col min="5" max="21" width="9.875" style="252" customWidth="1"/>
    <col min="22" max="16384" width="35" style="252"/>
  </cols>
  <sheetData>
    <row r="1" spans="1:3" s="248" customFormat="1" ht="27" customHeight="1">
      <c r="A1" s="253"/>
      <c r="B1" s="159" t="s">
        <v>1451</v>
      </c>
      <c r="C1" s="159"/>
    </row>
    <row r="2" spans="1:3" s="248" customFormat="1" ht="30" customHeight="1">
      <c r="A2" s="254"/>
      <c r="B2" s="504" t="s">
        <v>1897</v>
      </c>
      <c r="C2" s="504"/>
    </row>
    <row r="3" spans="1:3" s="248" customFormat="1" ht="19.899999999999999" customHeight="1">
      <c r="B3" s="255"/>
      <c r="C3" s="256" t="s">
        <v>1219</v>
      </c>
    </row>
    <row r="4" spans="1:3" s="248" customFormat="1" ht="20.100000000000001" customHeight="1">
      <c r="A4" s="257"/>
      <c r="B4" s="285" t="s">
        <v>93</v>
      </c>
      <c r="C4" s="285" t="s">
        <v>1405</v>
      </c>
    </row>
    <row r="5" spans="1:3" s="248" customFormat="1" ht="20.100000000000001" customHeight="1">
      <c r="A5" s="287">
        <v>501</v>
      </c>
      <c r="B5" s="288" t="s">
        <v>1222</v>
      </c>
      <c r="C5" s="292">
        <f>SUM(C6:C9)</f>
        <v>53570</v>
      </c>
    </row>
    <row r="6" spans="1:3" s="249" customFormat="1" ht="20.100000000000001" customHeight="1">
      <c r="A6" s="290">
        <v>50101</v>
      </c>
      <c r="B6" s="291" t="s">
        <v>1223</v>
      </c>
      <c r="C6" s="299">
        <v>35382</v>
      </c>
    </row>
    <row r="7" spans="1:3" s="249" customFormat="1" ht="20.100000000000001" customHeight="1">
      <c r="A7" s="290">
        <v>50102</v>
      </c>
      <c r="B7" s="291" t="s">
        <v>1224</v>
      </c>
      <c r="C7" s="299">
        <v>9103</v>
      </c>
    </row>
    <row r="8" spans="1:3" s="249" customFormat="1" ht="20.100000000000001" customHeight="1">
      <c r="A8" s="290">
        <v>50103</v>
      </c>
      <c r="B8" s="291" t="s">
        <v>1225</v>
      </c>
      <c r="C8" s="299">
        <v>3875</v>
      </c>
    </row>
    <row r="9" spans="1:3" s="249" customFormat="1" ht="20.100000000000001" customHeight="1">
      <c r="A9" s="258">
        <v>50199</v>
      </c>
      <c r="B9" s="291" t="s">
        <v>1226</v>
      </c>
      <c r="C9" s="299">
        <v>5210</v>
      </c>
    </row>
    <row r="10" spans="1:3" s="248" customFormat="1" ht="20.100000000000001" customHeight="1">
      <c r="A10" s="257">
        <v>502</v>
      </c>
      <c r="B10" s="288" t="s">
        <v>1227</v>
      </c>
      <c r="C10" s="292">
        <f>SUM(C11:C20)</f>
        <v>23030</v>
      </c>
    </row>
    <row r="11" spans="1:3" s="249" customFormat="1" ht="20.100000000000001" customHeight="1">
      <c r="A11" s="258">
        <v>50201</v>
      </c>
      <c r="B11" s="291" t="s">
        <v>1228</v>
      </c>
      <c r="C11" s="299">
        <v>11350</v>
      </c>
    </row>
    <row r="12" spans="1:3" s="249" customFormat="1" ht="20.100000000000001" customHeight="1">
      <c r="A12" s="258">
        <v>50202</v>
      </c>
      <c r="B12" s="291" t="s">
        <v>1229</v>
      </c>
      <c r="C12" s="299">
        <v>300</v>
      </c>
    </row>
    <row r="13" spans="1:3" s="249" customFormat="1" ht="20.100000000000001" customHeight="1">
      <c r="A13" s="258">
        <v>50203</v>
      </c>
      <c r="B13" s="291" t="s">
        <v>1230</v>
      </c>
      <c r="C13" s="299">
        <v>360</v>
      </c>
    </row>
    <row r="14" spans="1:3" s="249" customFormat="1" ht="20.100000000000001" customHeight="1">
      <c r="A14" s="258">
        <v>50204</v>
      </c>
      <c r="B14" s="291" t="s">
        <v>1231</v>
      </c>
      <c r="C14" s="299">
        <v>100</v>
      </c>
    </row>
    <row r="15" spans="1:3" s="249" customFormat="1" ht="20.100000000000001" customHeight="1">
      <c r="A15" s="258">
        <v>50205</v>
      </c>
      <c r="B15" s="291" t="s">
        <v>1232</v>
      </c>
      <c r="C15" s="299">
        <v>5420</v>
      </c>
    </row>
    <row r="16" spans="1:3" s="249" customFormat="1" ht="20.100000000000001" customHeight="1">
      <c r="A16" s="258">
        <v>50206</v>
      </c>
      <c r="B16" s="291" t="s">
        <v>1233</v>
      </c>
      <c r="C16" s="299">
        <v>155</v>
      </c>
    </row>
    <row r="17" spans="1:3" s="249" customFormat="1" ht="20.100000000000001" customHeight="1">
      <c r="A17" s="258">
        <v>50207</v>
      </c>
      <c r="B17" s="291" t="s">
        <v>1234</v>
      </c>
      <c r="C17" s="299"/>
    </row>
    <row r="18" spans="1:3" s="249" customFormat="1" ht="20.100000000000001" customHeight="1">
      <c r="A18" s="258">
        <v>50208</v>
      </c>
      <c r="B18" s="291" t="s">
        <v>1235</v>
      </c>
      <c r="C18" s="299">
        <v>1010</v>
      </c>
    </row>
    <row r="19" spans="1:3" s="249" customFormat="1" ht="20.100000000000001" customHeight="1">
      <c r="A19" s="258">
        <v>50209</v>
      </c>
      <c r="B19" s="291" t="s">
        <v>1236</v>
      </c>
      <c r="C19" s="299">
        <v>500</v>
      </c>
    </row>
    <row r="20" spans="1:3" s="249" customFormat="1" ht="20.100000000000001" customHeight="1">
      <c r="A20" s="258">
        <v>50299</v>
      </c>
      <c r="B20" s="291" t="s">
        <v>1237</v>
      </c>
      <c r="C20" s="299">
        <f>3890-55</f>
        <v>3835</v>
      </c>
    </row>
    <row r="21" spans="1:3" s="250" customFormat="1" ht="20.100000000000001" customHeight="1">
      <c r="A21" s="266">
        <v>503</v>
      </c>
      <c r="B21" s="288" t="s">
        <v>1238</v>
      </c>
      <c r="C21" s="292">
        <f>SUM(C22:C28)</f>
        <v>75455</v>
      </c>
    </row>
    <row r="22" spans="1:3" s="249" customFormat="1" ht="20.100000000000001" customHeight="1">
      <c r="A22" s="258">
        <v>50301</v>
      </c>
      <c r="B22" s="291" t="s">
        <v>1239</v>
      </c>
      <c r="C22" s="299"/>
    </row>
    <row r="23" spans="1:3" s="249" customFormat="1" ht="20.100000000000001" customHeight="1">
      <c r="A23" s="258">
        <v>50302</v>
      </c>
      <c r="B23" s="291" t="s">
        <v>1240</v>
      </c>
      <c r="C23" s="299">
        <v>52251</v>
      </c>
    </row>
    <row r="24" spans="1:3" s="249" customFormat="1" ht="20.100000000000001" customHeight="1">
      <c r="A24" s="258">
        <v>50303</v>
      </c>
      <c r="B24" s="291" t="s">
        <v>1241</v>
      </c>
      <c r="C24" s="299"/>
    </row>
    <row r="25" spans="1:3" s="249" customFormat="1" ht="20.100000000000001" customHeight="1">
      <c r="A25" s="258">
        <v>50305</v>
      </c>
      <c r="B25" s="291" t="s">
        <v>1242</v>
      </c>
      <c r="C25" s="299"/>
    </row>
    <row r="26" spans="1:3" s="249" customFormat="1" ht="20.100000000000001" customHeight="1">
      <c r="A26" s="258">
        <v>50306</v>
      </c>
      <c r="B26" s="291" t="s">
        <v>1243</v>
      </c>
      <c r="C26" s="299"/>
    </row>
    <row r="27" spans="1:3" s="249" customFormat="1" ht="20.100000000000001" customHeight="1">
      <c r="A27" s="258">
        <v>50307</v>
      </c>
      <c r="B27" s="291" t="s">
        <v>1244</v>
      </c>
      <c r="C27" s="299"/>
    </row>
    <row r="28" spans="1:3" s="249" customFormat="1" ht="20.100000000000001" customHeight="1">
      <c r="A28" s="258">
        <v>50399</v>
      </c>
      <c r="B28" s="291" t="s">
        <v>1245</v>
      </c>
      <c r="C28" s="299">
        <v>23204</v>
      </c>
    </row>
    <row r="29" spans="1:3" s="250" customFormat="1" ht="19.7" customHeight="1">
      <c r="A29" s="250">
        <v>504</v>
      </c>
      <c r="B29" s="288" t="s">
        <v>1246</v>
      </c>
      <c r="C29" s="292">
        <f>SUM(C30:C35)</f>
        <v>19641</v>
      </c>
    </row>
    <row r="30" spans="1:3" s="248" customFormat="1" ht="19.7" customHeight="1">
      <c r="A30" s="248">
        <v>50401</v>
      </c>
      <c r="B30" s="291" t="s">
        <v>1239</v>
      </c>
      <c r="C30" s="299"/>
    </row>
    <row r="31" spans="1:3" s="249" customFormat="1" ht="19.7" customHeight="1">
      <c r="A31" s="249">
        <v>50402</v>
      </c>
      <c r="B31" s="291" t="s">
        <v>1240</v>
      </c>
      <c r="C31" s="299">
        <v>15850</v>
      </c>
    </row>
    <row r="32" spans="1:3" s="249" customFormat="1" ht="19.7" customHeight="1">
      <c r="B32" s="291" t="s">
        <v>1241</v>
      </c>
      <c r="C32" s="299"/>
    </row>
    <row r="33" spans="1:3" s="248" customFormat="1" ht="19.7" customHeight="1">
      <c r="A33" s="248">
        <v>50403</v>
      </c>
      <c r="B33" s="291" t="s">
        <v>1243</v>
      </c>
      <c r="C33" s="299"/>
    </row>
    <row r="34" spans="1:3" s="248" customFormat="1" ht="19.7" customHeight="1">
      <c r="A34" s="248">
        <v>50405</v>
      </c>
      <c r="B34" s="291" t="s">
        <v>1244</v>
      </c>
      <c r="C34" s="299"/>
    </row>
    <row r="35" spans="1:3" s="248" customFormat="1" ht="19.7" customHeight="1">
      <c r="A35" s="248">
        <v>50499</v>
      </c>
      <c r="B35" s="291" t="s">
        <v>1245</v>
      </c>
      <c r="C35" s="299">
        <v>3791</v>
      </c>
    </row>
    <row r="36" spans="1:3" s="248" customFormat="1" ht="19.7" customHeight="1">
      <c r="A36" s="248">
        <v>505</v>
      </c>
      <c r="B36" s="288" t="s">
        <v>1247</v>
      </c>
      <c r="C36" s="292">
        <f>SUM(C37:C39)</f>
        <v>128040</v>
      </c>
    </row>
    <row r="37" spans="1:3" s="249" customFormat="1" ht="19.7" customHeight="1">
      <c r="A37" s="249">
        <v>50501</v>
      </c>
      <c r="B37" s="291" t="s">
        <v>1248</v>
      </c>
      <c r="C37" s="299">
        <v>118460</v>
      </c>
    </row>
    <row r="38" spans="1:3" s="249" customFormat="1" ht="19.7" customHeight="1">
      <c r="A38" s="249">
        <v>50502</v>
      </c>
      <c r="B38" s="291" t="s">
        <v>1249</v>
      </c>
      <c r="C38" s="299">
        <v>9580</v>
      </c>
    </row>
    <row r="39" spans="1:3" s="249" customFormat="1" ht="19.7" customHeight="1">
      <c r="A39" s="249">
        <v>50599</v>
      </c>
      <c r="B39" s="291" t="s">
        <v>1250</v>
      </c>
      <c r="C39" s="299"/>
    </row>
    <row r="40" spans="1:3" s="250" customFormat="1" ht="19.7" customHeight="1">
      <c r="A40" s="250">
        <v>506</v>
      </c>
      <c r="B40" s="288" t="s">
        <v>1251</v>
      </c>
      <c r="C40" s="292">
        <f>SUM(C41:C42)</f>
        <v>15210</v>
      </c>
    </row>
    <row r="41" spans="1:3" s="249" customFormat="1" ht="19.7" customHeight="1">
      <c r="A41" s="249">
        <v>50601</v>
      </c>
      <c r="B41" s="291" t="s">
        <v>1252</v>
      </c>
      <c r="C41" s="299">
        <v>12860</v>
      </c>
    </row>
    <row r="42" spans="1:3" s="248" customFormat="1" ht="19.7" customHeight="1">
      <c r="A42" s="248">
        <v>50602</v>
      </c>
      <c r="B42" s="291" t="s">
        <v>1253</v>
      </c>
      <c r="C42" s="299">
        <v>2350</v>
      </c>
    </row>
    <row r="43" spans="1:3" s="250" customFormat="1" ht="19.7" customHeight="1">
      <c r="A43" s="250">
        <v>507</v>
      </c>
      <c r="B43" s="288" t="s">
        <v>1254</v>
      </c>
      <c r="C43" s="292">
        <f>SUM(C44:C46)</f>
        <v>0</v>
      </c>
    </row>
    <row r="44" spans="1:3" s="248" customFormat="1" ht="19.7" customHeight="1">
      <c r="A44" s="248">
        <v>50701</v>
      </c>
      <c r="B44" s="291" t="s">
        <v>1255</v>
      </c>
      <c r="C44" s="299"/>
    </row>
    <row r="45" spans="1:3" s="248" customFormat="1" ht="19.7" customHeight="1">
      <c r="A45" s="248">
        <v>50702</v>
      </c>
      <c r="B45" s="291" t="s">
        <v>1256</v>
      </c>
      <c r="C45" s="299"/>
    </row>
    <row r="46" spans="1:3" s="249" customFormat="1" ht="19.7" customHeight="1">
      <c r="A46" s="249">
        <v>50799</v>
      </c>
      <c r="B46" s="291" t="s">
        <v>1257</v>
      </c>
      <c r="C46" s="299"/>
    </row>
    <row r="47" spans="1:3" s="249" customFormat="1" ht="19.7" customHeight="1">
      <c r="B47" s="288" t="s">
        <v>1258</v>
      </c>
      <c r="C47" s="292">
        <f>SUM(C48:C51)</f>
        <v>0</v>
      </c>
    </row>
    <row r="48" spans="1:3" s="249" customFormat="1" ht="19.7" customHeight="1">
      <c r="B48" s="291" t="s">
        <v>1259</v>
      </c>
      <c r="C48" s="299"/>
    </row>
    <row r="49" spans="1:3" s="249" customFormat="1" ht="19.7" customHeight="1">
      <c r="B49" s="291" t="s">
        <v>1260</v>
      </c>
      <c r="C49" s="299"/>
    </row>
    <row r="50" spans="1:3" s="249" customFormat="1" ht="19.7" customHeight="1">
      <c r="B50" s="291" t="s">
        <v>1261</v>
      </c>
      <c r="C50" s="299"/>
    </row>
    <row r="51" spans="1:3" s="249" customFormat="1" ht="19.7" customHeight="1">
      <c r="B51" s="291" t="s">
        <v>1262</v>
      </c>
      <c r="C51" s="299"/>
    </row>
    <row r="52" spans="1:3" s="248" customFormat="1" ht="19.7" customHeight="1">
      <c r="A52" s="248">
        <v>509</v>
      </c>
      <c r="B52" s="288" t="s">
        <v>1263</v>
      </c>
      <c r="C52" s="292">
        <f>SUM(C53:C57)</f>
        <v>67754</v>
      </c>
    </row>
    <row r="53" spans="1:3" s="249" customFormat="1" ht="19.7" customHeight="1">
      <c r="A53" s="249">
        <v>50901</v>
      </c>
      <c r="B53" s="291" t="s">
        <v>1264</v>
      </c>
      <c r="C53" s="299">
        <v>29340</v>
      </c>
    </row>
    <row r="54" spans="1:3" s="249" customFormat="1" ht="19.7" customHeight="1">
      <c r="A54" s="249">
        <v>50902</v>
      </c>
      <c r="B54" s="291" t="s">
        <v>1265</v>
      </c>
      <c r="C54" s="299"/>
    </row>
    <row r="55" spans="1:3" s="249" customFormat="1" ht="19.7" customHeight="1">
      <c r="A55" s="249">
        <v>50903</v>
      </c>
      <c r="B55" s="291" t="s">
        <v>1266</v>
      </c>
      <c r="C55" s="299">
        <v>6500</v>
      </c>
    </row>
    <row r="56" spans="1:3" s="249" customFormat="1" ht="19.7" customHeight="1">
      <c r="A56" s="249">
        <v>50905</v>
      </c>
      <c r="B56" s="291" t="s">
        <v>1267</v>
      </c>
      <c r="C56" s="299">
        <v>64</v>
      </c>
    </row>
    <row r="57" spans="1:3" s="249" customFormat="1" ht="19.7" customHeight="1">
      <c r="A57" s="249">
        <v>50999</v>
      </c>
      <c r="B57" s="291" t="s">
        <v>1268</v>
      </c>
      <c r="C57" s="299">
        <v>31850</v>
      </c>
    </row>
    <row r="58" spans="1:3" s="248" customFormat="1" ht="19.7" customHeight="1">
      <c r="A58" s="248">
        <v>510</v>
      </c>
      <c r="B58" s="288" t="s">
        <v>1269</v>
      </c>
      <c r="C58" s="292">
        <f>SUM(C59:C61)</f>
        <v>5986</v>
      </c>
    </row>
    <row r="59" spans="1:3" s="249" customFormat="1" ht="19.7" customHeight="1">
      <c r="A59" s="249">
        <v>51002</v>
      </c>
      <c r="B59" s="291" t="s">
        <v>1270</v>
      </c>
      <c r="C59" s="299">
        <v>5986</v>
      </c>
    </row>
    <row r="60" spans="1:3" s="249" customFormat="1" ht="19.7" customHeight="1">
      <c r="A60" s="249">
        <v>51003</v>
      </c>
      <c r="B60" s="291" t="s">
        <v>598</v>
      </c>
      <c r="C60" s="299"/>
    </row>
    <row r="61" spans="1:3" s="249" customFormat="1" ht="19.7" customHeight="1">
      <c r="A61" s="249">
        <v>51004</v>
      </c>
      <c r="B61" s="291" t="s">
        <v>1271</v>
      </c>
      <c r="C61" s="299"/>
    </row>
    <row r="62" spans="1:3" s="250" customFormat="1" ht="19.7" customHeight="1">
      <c r="A62" s="250">
        <v>511</v>
      </c>
      <c r="B62" s="288" t="s">
        <v>1272</v>
      </c>
      <c r="C62" s="292">
        <f>SUM(C63:C64)</f>
        <v>22417</v>
      </c>
    </row>
    <row r="63" spans="1:3" s="249" customFormat="1" ht="19.7" customHeight="1">
      <c r="B63" s="291" t="s">
        <v>1273</v>
      </c>
      <c r="C63" s="299">
        <v>22353</v>
      </c>
    </row>
    <row r="64" spans="1:3" s="249" customFormat="1" ht="19.7" customHeight="1">
      <c r="A64" s="249">
        <v>51102</v>
      </c>
      <c r="B64" s="291" t="s">
        <v>1274</v>
      </c>
      <c r="C64" s="299">
        <v>64</v>
      </c>
    </row>
    <row r="65" spans="1:3" s="249" customFormat="1" ht="19.7" customHeight="1">
      <c r="B65" s="288" t="s">
        <v>1275</v>
      </c>
      <c r="C65" s="292">
        <f>SUM(C66:C67)</f>
        <v>4600</v>
      </c>
    </row>
    <row r="66" spans="1:3" s="249" customFormat="1" ht="19.7" customHeight="1">
      <c r="B66" s="291" t="s">
        <v>1276</v>
      </c>
      <c r="C66" s="299">
        <v>4600</v>
      </c>
    </row>
    <row r="67" spans="1:3" s="249" customFormat="1" ht="19.7" customHeight="1">
      <c r="B67" s="291" t="s">
        <v>1277</v>
      </c>
      <c r="C67" s="299"/>
    </row>
    <row r="68" spans="1:3" s="250" customFormat="1" ht="19.7" customHeight="1">
      <c r="A68" s="250">
        <v>599</v>
      </c>
      <c r="B68" s="288" t="s">
        <v>1278</v>
      </c>
      <c r="C68" s="292">
        <f>SUM(C69:C72)</f>
        <v>4500</v>
      </c>
    </row>
    <row r="69" spans="1:3" s="250" customFormat="1" ht="19.7" customHeight="1">
      <c r="A69" s="249">
        <v>59907</v>
      </c>
      <c r="B69" s="291" t="s">
        <v>1279</v>
      </c>
      <c r="C69" s="299"/>
    </row>
    <row r="70" spans="1:3" s="250" customFormat="1" ht="19.7" customHeight="1">
      <c r="A70" s="249">
        <v>59906</v>
      </c>
      <c r="B70" s="291" t="s">
        <v>1280</v>
      </c>
      <c r="C70" s="299"/>
    </row>
    <row r="71" spans="1:3" s="250" customFormat="1" ht="21" customHeight="1">
      <c r="A71" s="249">
        <v>59908</v>
      </c>
      <c r="B71" s="297" t="s">
        <v>1281</v>
      </c>
      <c r="C71" s="299"/>
    </row>
    <row r="72" spans="1:3" s="249" customFormat="1" ht="21" customHeight="1">
      <c r="A72" s="249">
        <v>59999</v>
      </c>
      <c r="B72" s="291" t="s">
        <v>1060</v>
      </c>
      <c r="C72" s="299">
        <v>4500</v>
      </c>
    </row>
    <row r="73" spans="1:3" s="249" customFormat="1" ht="21" customHeight="1">
      <c r="B73" s="291"/>
      <c r="C73" s="299"/>
    </row>
    <row r="74" spans="1:3" s="248" customFormat="1" ht="24" customHeight="1">
      <c r="A74" s="257"/>
      <c r="B74" s="298" t="s">
        <v>1282</v>
      </c>
      <c r="C74" s="292">
        <f>C5+C10+C21+C29+C36+C43+C52+C58+C62+C68+C40+C47+C65</f>
        <v>420203</v>
      </c>
    </row>
    <row r="81" spans="3:3">
      <c r="C81" s="300"/>
    </row>
  </sheetData>
  <mergeCells count="1">
    <mergeCell ref="B2:C2"/>
  </mergeCells>
  <phoneticPr fontId="61" type="noConversion"/>
  <printOptions horizontalCentered="1"/>
  <pageMargins left="0.82677165354330695" right="0.70866141732283505" top="0.98425196850393704" bottom="0.98425196850393704" header="0.511811023622047" footer="0.70866141732283505"/>
  <pageSetup paperSize="9" scale="95" orientation="portrait" useFirstPageNumber="1"/>
  <headerFooter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E74"/>
  <sheetViews>
    <sheetView showZeros="0" topLeftCell="B1" workbookViewId="0">
      <selection activeCell="B2" sqref="B2:C2"/>
    </sheetView>
  </sheetViews>
  <sheetFormatPr defaultColWidth="35" defaultRowHeight="14.25"/>
  <cols>
    <col min="1" max="1" width="11.875" style="251" hidden="1" customWidth="1"/>
    <col min="2" max="2" width="49.5" style="252" customWidth="1"/>
    <col min="3" max="3" width="26.375" style="252" customWidth="1"/>
    <col min="4" max="92" width="9.375" style="252" customWidth="1"/>
    <col min="93" max="16384" width="35" style="252"/>
  </cols>
  <sheetData>
    <row r="1" spans="1:5" s="248" customFormat="1" ht="27" customHeight="1">
      <c r="A1" s="253"/>
      <c r="B1" s="159" t="s">
        <v>1452</v>
      </c>
      <c r="C1" s="159"/>
    </row>
    <row r="2" spans="1:5" s="248" customFormat="1" ht="30" customHeight="1">
      <c r="A2" s="254"/>
      <c r="B2" s="504" t="s">
        <v>1898</v>
      </c>
      <c r="C2" s="504"/>
    </row>
    <row r="3" spans="1:5" s="248" customFormat="1" ht="19.899999999999999" customHeight="1">
      <c r="B3" s="255"/>
      <c r="C3" s="256" t="s">
        <v>1219</v>
      </c>
    </row>
    <row r="4" spans="1:5" s="248" customFormat="1" ht="20.100000000000001" customHeight="1">
      <c r="A4" s="257"/>
      <c r="B4" s="285" t="s">
        <v>93</v>
      </c>
      <c r="C4" s="285" t="s">
        <v>1405</v>
      </c>
      <c r="D4" s="286"/>
    </row>
    <row r="5" spans="1:5" s="248" customFormat="1" ht="20.100000000000001" customHeight="1">
      <c r="A5" s="287">
        <v>501</v>
      </c>
      <c r="B5" s="288" t="s">
        <v>1222</v>
      </c>
      <c r="C5" s="265">
        <f>SUM(C6:C9)</f>
        <v>53570</v>
      </c>
      <c r="E5" s="289"/>
    </row>
    <row r="6" spans="1:5" s="249" customFormat="1" ht="20.100000000000001" customHeight="1">
      <c r="A6" s="290">
        <v>50101</v>
      </c>
      <c r="B6" s="291" t="s">
        <v>1223</v>
      </c>
      <c r="C6" s="260">
        <v>35382</v>
      </c>
      <c r="E6" s="289"/>
    </row>
    <row r="7" spans="1:5" s="249" customFormat="1" ht="20.100000000000001" customHeight="1">
      <c r="A7" s="290">
        <v>50102</v>
      </c>
      <c r="B7" s="291" t="s">
        <v>1224</v>
      </c>
      <c r="C7" s="260">
        <v>9103</v>
      </c>
      <c r="E7" s="289"/>
    </row>
    <row r="8" spans="1:5" s="249" customFormat="1" ht="20.100000000000001" customHeight="1">
      <c r="A8" s="290">
        <v>50103</v>
      </c>
      <c r="B8" s="291" t="s">
        <v>1225</v>
      </c>
      <c r="C8" s="260">
        <v>3875</v>
      </c>
      <c r="E8" s="289"/>
    </row>
    <row r="9" spans="1:5" s="249" customFormat="1" ht="20.100000000000001" customHeight="1">
      <c r="A9" s="258">
        <v>50199</v>
      </c>
      <c r="B9" s="291" t="s">
        <v>1226</v>
      </c>
      <c r="C9" s="260">
        <v>5210</v>
      </c>
      <c r="E9" s="289"/>
    </row>
    <row r="10" spans="1:5" s="248" customFormat="1" ht="20.100000000000001" customHeight="1">
      <c r="A10" s="257">
        <v>502</v>
      </c>
      <c r="B10" s="288" t="s">
        <v>1227</v>
      </c>
      <c r="C10" s="265">
        <f>SUM(C11:C20)</f>
        <v>12875</v>
      </c>
      <c r="E10" s="289"/>
    </row>
    <row r="11" spans="1:5" s="249" customFormat="1" ht="20.100000000000001" customHeight="1">
      <c r="A11" s="258">
        <v>50201</v>
      </c>
      <c r="B11" s="291" t="s">
        <v>1228</v>
      </c>
      <c r="C11" s="260">
        <v>8250</v>
      </c>
      <c r="E11" s="289"/>
    </row>
    <row r="12" spans="1:5" s="249" customFormat="1" ht="20.100000000000001" customHeight="1">
      <c r="A12" s="258">
        <v>50202</v>
      </c>
      <c r="B12" s="291" t="s">
        <v>1229</v>
      </c>
      <c r="C12" s="260">
        <v>300</v>
      </c>
      <c r="E12" s="289"/>
    </row>
    <row r="13" spans="1:5" s="249" customFormat="1" ht="20.100000000000001" customHeight="1">
      <c r="A13" s="258">
        <v>50203</v>
      </c>
      <c r="B13" s="291" t="s">
        <v>1230</v>
      </c>
      <c r="C13" s="260">
        <v>360</v>
      </c>
      <c r="E13" s="289"/>
    </row>
    <row r="14" spans="1:5" s="249" customFormat="1" ht="20.100000000000001" customHeight="1">
      <c r="A14" s="258">
        <v>50204</v>
      </c>
      <c r="B14" s="291" t="s">
        <v>1231</v>
      </c>
      <c r="C14" s="260">
        <v>100</v>
      </c>
      <c r="E14" s="289"/>
    </row>
    <row r="15" spans="1:5" s="249" customFormat="1" ht="20.100000000000001" customHeight="1">
      <c r="A15" s="258">
        <v>50205</v>
      </c>
      <c r="B15" s="291" t="s">
        <v>1232</v>
      </c>
      <c r="C15" s="260">
        <v>420</v>
      </c>
      <c r="E15" s="289"/>
    </row>
    <row r="16" spans="1:5" s="249" customFormat="1" ht="20.100000000000001" customHeight="1">
      <c r="A16" s="258">
        <v>50206</v>
      </c>
      <c r="B16" s="291" t="s">
        <v>1233</v>
      </c>
      <c r="C16" s="260">
        <v>155</v>
      </c>
      <c r="E16" s="289"/>
    </row>
    <row r="17" spans="1:5" s="249" customFormat="1" ht="20.100000000000001" customHeight="1">
      <c r="A17" s="258">
        <v>50207</v>
      </c>
      <c r="B17" s="291" t="s">
        <v>1234</v>
      </c>
      <c r="C17" s="260"/>
      <c r="E17" s="289"/>
    </row>
    <row r="18" spans="1:5" s="249" customFormat="1" ht="20.100000000000001" customHeight="1">
      <c r="A18" s="258">
        <v>50208</v>
      </c>
      <c r="B18" s="291" t="s">
        <v>1235</v>
      </c>
      <c r="C18" s="260">
        <v>1010</v>
      </c>
      <c r="E18" s="289"/>
    </row>
    <row r="19" spans="1:5" s="249" customFormat="1" ht="20.100000000000001" customHeight="1">
      <c r="A19" s="258">
        <v>50209</v>
      </c>
      <c r="B19" s="291" t="s">
        <v>1236</v>
      </c>
      <c r="C19" s="260">
        <v>500</v>
      </c>
      <c r="E19" s="289"/>
    </row>
    <row r="20" spans="1:5" s="249" customFormat="1" ht="20.100000000000001" customHeight="1">
      <c r="A20" s="258">
        <v>50299</v>
      </c>
      <c r="B20" s="291" t="s">
        <v>1237</v>
      </c>
      <c r="C20" s="260">
        <v>1780</v>
      </c>
      <c r="E20" s="289"/>
    </row>
    <row r="21" spans="1:5" s="250" customFormat="1" ht="20.100000000000001" customHeight="1">
      <c r="A21" s="266">
        <v>503</v>
      </c>
      <c r="B21" s="288" t="s">
        <v>1238</v>
      </c>
      <c r="C21" s="292">
        <f>SUM(C22:C28)</f>
        <v>0</v>
      </c>
      <c r="E21" s="289"/>
    </row>
    <row r="22" spans="1:5" s="249" customFormat="1" ht="20.100000000000001" customHeight="1">
      <c r="A22" s="258">
        <v>50301</v>
      </c>
      <c r="B22" s="291" t="s">
        <v>1239</v>
      </c>
      <c r="C22" s="293"/>
      <c r="E22" s="289"/>
    </row>
    <row r="23" spans="1:5" s="249" customFormat="1" ht="20.100000000000001" customHeight="1">
      <c r="A23" s="258">
        <v>50302</v>
      </c>
      <c r="B23" s="291" t="s">
        <v>1240</v>
      </c>
      <c r="C23" s="294"/>
      <c r="E23" s="289"/>
    </row>
    <row r="24" spans="1:5" s="249" customFormat="1" ht="20.100000000000001" customHeight="1">
      <c r="A24" s="258">
        <v>50303</v>
      </c>
      <c r="B24" s="291" t="s">
        <v>1241</v>
      </c>
      <c r="C24" s="295"/>
      <c r="E24" s="289"/>
    </row>
    <row r="25" spans="1:5" s="249" customFormat="1" ht="20.100000000000001" customHeight="1">
      <c r="A25" s="258">
        <v>50305</v>
      </c>
      <c r="B25" s="291" t="s">
        <v>1242</v>
      </c>
      <c r="C25" s="295"/>
      <c r="E25" s="289"/>
    </row>
    <row r="26" spans="1:5" s="249" customFormat="1" ht="20.100000000000001" customHeight="1">
      <c r="A26" s="258">
        <v>50306</v>
      </c>
      <c r="B26" s="291" t="s">
        <v>1243</v>
      </c>
      <c r="C26" s="296"/>
      <c r="E26" s="289"/>
    </row>
    <row r="27" spans="1:5" s="249" customFormat="1" ht="20.100000000000001" customHeight="1">
      <c r="A27" s="258">
        <v>50307</v>
      </c>
      <c r="B27" s="291" t="s">
        <v>1244</v>
      </c>
      <c r="C27" s="295"/>
      <c r="E27" s="289"/>
    </row>
    <row r="28" spans="1:5" s="249" customFormat="1" ht="20.100000000000001" customHeight="1">
      <c r="A28" s="258">
        <v>50399</v>
      </c>
      <c r="B28" s="291" t="s">
        <v>1245</v>
      </c>
      <c r="C28" s="296"/>
      <c r="E28" s="289"/>
    </row>
    <row r="29" spans="1:5" s="250" customFormat="1" ht="19.7" customHeight="1">
      <c r="A29" s="250">
        <v>504</v>
      </c>
      <c r="B29" s="288" t="s">
        <v>1246</v>
      </c>
      <c r="C29" s="293">
        <f>SUM(C30:C35)</f>
        <v>0</v>
      </c>
      <c r="E29" s="289"/>
    </row>
    <row r="30" spans="1:5" s="248" customFormat="1" ht="19.7" customHeight="1">
      <c r="A30" s="248">
        <v>50401</v>
      </c>
      <c r="B30" s="291" t="s">
        <v>1239</v>
      </c>
      <c r="C30" s="295"/>
      <c r="E30" s="289"/>
    </row>
    <row r="31" spans="1:5" s="249" customFormat="1" ht="19.7" customHeight="1">
      <c r="A31" s="249">
        <v>50402</v>
      </c>
      <c r="B31" s="291" t="s">
        <v>1240</v>
      </c>
      <c r="C31" s="296"/>
      <c r="E31" s="289"/>
    </row>
    <row r="32" spans="1:5" s="249" customFormat="1" ht="19.7" customHeight="1">
      <c r="B32" s="291" t="s">
        <v>1241</v>
      </c>
      <c r="C32" s="295"/>
      <c r="E32" s="289"/>
    </row>
    <row r="33" spans="1:5" s="248" customFormat="1" ht="19.7" customHeight="1">
      <c r="A33" s="248">
        <v>50403</v>
      </c>
      <c r="B33" s="291" t="s">
        <v>1243</v>
      </c>
      <c r="C33" s="295"/>
      <c r="E33" s="289"/>
    </row>
    <row r="34" spans="1:5" s="248" customFormat="1" ht="19.7" customHeight="1">
      <c r="A34" s="248">
        <v>50405</v>
      </c>
      <c r="B34" s="291" t="s">
        <v>1244</v>
      </c>
      <c r="C34" s="295"/>
      <c r="E34" s="289"/>
    </row>
    <row r="35" spans="1:5" s="248" customFormat="1" ht="19.7" customHeight="1">
      <c r="A35" s="248">
        <v>50499</v>
      </c>
      <c r="B35" s="291" t="s">
        <v>1245</v>
      </c>
      <c r="C35" s="296"/>
      <c r="E35" s="289"/>
    </row>
    <row r="36" spans="1:5" s="248" customFormat="1" ht="19.7" customHeight="1">
      <c r="A36" s="248">
        <v>505</v>
      </c>
      <c r="B36" s="288" t="s">
        <v>1247</v>
      </c>
      <c r="C36" s="293">
        <f>SUM(C37:C39)</f>
        <v>128040</v>
      </c>
      <c r="E36" s="289"/>
    </row>
    <row r="37" spans="1:5" s="249" customFormat="1" ht="19.7" customHeight="1">
      <c r="A37" s="249">
        <v>50501</v>
      </c>
      <c r="B37" s="291" t="s">
        <v>1248</v>
      </c>
      <c r="C37" s="295">
        <v>118460</v>
      </c>
      <c r="E37" s="289"/>
    </row>
    <row r="38" spans="1:5" s="249" customFormat="1" ht="19.7" customHeight="1">
      <c r="A38" s="249">
        <v>50502</v>
      </c>
      <c r="B38" s="291" t="s">
        <v>1249</v>
      </c>
      <c r="C38" s="295">
        <v>9580</v>
      </c>
      <c r="E38" s="289"/>
    </row>
    <row r="39" spans="1:5" s="249" customFormat="1" ht="19.7" customHeight="1">
      <c r="A39" s="249">
        <v>50599</v>
      </c>
      <c r="B39" s="291" t="s">
        <v>1250</v>
      </c>
      <c r="C39" s="295"/>
      <c r="E39" s="289"/>
    </row>
    <row r="40" spans="1:5" s="250" customFormat="1" ht="19.7" customHeight="1">
      <c r="A40" s="250">
        <v>506</v>
      </c>
      <c r="B40" s="288" t="s">
        <v>1251</v>
      </c>
      <c r="C40" s="293">
        <f>SUM(C41:C42)</f>
        <v>0</v>
      </c>
      <c r="E40" s="289"/>
    </row>
    <row r="41" spans="1:5" s="249" customFormat="1" ht="19.7" customHeight="1">
      <c r="A41" s="249">
        <v>50601</v>
      </c>
      <c r="B41" s="291" t="s">
        <v>1252</v>
      </c>
      <c r="C41" s="295"/>
      <c r="E41" s="289"/>
    </row>
    <row r="42" spans="1:5" s="248" customFormat="1" ht="19.7" customHeight="1">
      <c r="A42" s="248">
        <v>50602</v>
      </c>
      <c r="B42" s="291" t="s">
        <v>1253</v>
      </c>
      <c r="C42" s="295"/>
      <c r="E42" s="289"/>
    </row>
    <row r="43" spans="1:5" s="250" customFormat="1" ht="19.7" customHeight="1">
      <c r="A43" s="250">
        <v>507</v>
      </c>
      <c r="B43" s="288" t="s">
        <v>1254</v>
      </c>
      <c r="C43" s="293">
        <f>SUM(C44:C46)</f>
        <v>0</v>
      </c>
      <c r="E43" s="289"/>
    </row>
    <row r="44" spans="1:5" s="248" customFormat="1" ht="19.7" customHeight="1">
      <c r="A44" s="248">
        <v>50701</v>
      </c>
      <c r="B44" s="291" t="s">
        <v>1255</v>
      </c>
      <c r="C44" s="295"/>
      <c r="E44" s="289"/>
    </row>
    <row r="45" spans="1:5" s="248" customFormat="1" ht="19.7" customHeight="1">
      <c r="A45" s="248">
        <v>50702</v>
      </c>
      <c r="B45" s="291" t="s">
        <v>1256</v>
      </c>
      <c r="C45" s="295"/>
      <c r="E45" s="289"/>
    </row>
    <row r="46" spans="1:5" s="249" customFormat="1" ht="19.7" customHeight="1">
      <c r="A46" s="249">
        <v>50799</v>
      </c>
      <c r="B46" s="291" t="s">
        <v>1257</v>
      </c>
      <c r="C46" s="296"/>
      <c r="E46" s="289"/>
    </row>
    <row r="47" spans="1:5" s="249" customFormat="1" ht="19.7" customHeight="1">
      <c r="B47" s="288" t="s">
        <v>1258</v>
      </c>
      <c r="C47" s="293">
        <f>SUM(C48:C51)</f>
        <v>0</v>
      </c>
      <c r="E47" s="289"/>
    </row>
    <row r="48" spans="1:5" s="249" customFormat="1" ht="19.7" customHeight="1">
      <c r="B48" s="291" t="s">
        <v>1259</v>
      </c>
      <c r="C48" s="295"/>
      <c r="E48" s="289"/>
    </row>
    <row r="49" spans="1:5" s="249" customFormat="1" ht="19.7" customHeight="1">
      <c r="B49" s="291" t="s">
        <v>1260</v>
      </c>
      <c r="C49" s="295"/>
      <c r="E49" s="289"/>
    </row>
    <row r="50" spans="1:5" s="249" customFormat="1" ht="19.7" customHeight="1">
      <c r="B50" s="291" t="s">
        <v>1261</v>
      </c>
      <c r="C50" s="295"/>
      <c r="E50" s="289"/>
    </row>
    <row r="51" spans="1:5" s="249" customFormat="1" ht="19.7" customHeight="1">
      <c r="B51" s="291" t="s">
        <v>1262</v>
      </c>
      <c r="C51" s="295"/>
      <c r="E51" s="289"/>
    </row>
    <row r="52" spans="1:5" s="248" customFormat="1" ht="19.7" customHeight="1">
      <c r="A52" s="248">
        <v>509</v>
      </c>
      <c r="B52" s="288" t="s">
        <v>1263</v>
      </c>
      <c r="C52" s="293">
        <f>SUM(C53:C57)</f>
        <v>20744</v>
      </c>
      <c r="E52" s="289"/>
    </row>
    <row r="53" spans="1:5" s="249" customFormat="1" ht="19.7" customHeight="1">
      <c r="A53" s="249">
        <v>50901</v>
      </c>
      <c r="B53" s="291" t="s">
        <v>1264</v>
      </c>
      <c r="C53" s="295">
        <v>9340</v>
      </c>
      <c r="E53" s="289"/>
    </row>
    <row r="54" spans="1:5" s="249" customFormat="1" ht="19.7" customHeight="1">
      <c r="A54" s="249">
        <v>50902</v>
      </c>
      <c r="B54" s="291" t="s">
        <v>1265</v>
      </c>
      <c r="C54" s="295"/>
      <c r="E54" s="289"/>
    </row>
    <row r="55" spans="1:5" s="249" customFormat="1" ht="19.7" customHeight="1">
      <c r="A55" s="249">
        <v>50903</v>
      </c>
      <c r="B55" s="291" t="s">
        <v>1266</v>
      </c>
      <c r="C55" s="295"/>
      <c r="E55" s="289"/>
    </row>
    <row r="56" spans="1:5" s="249" customFormat="1" ht="19.7" customHeight="1">
      <c r="A56" s="249">
        <v>50905</v>
      </c>
      <c r="B56" s="291" t="s">
        <v>1267</v>
      </c>
      <c r="C56" s="295">
        <v>64</v>
      </c>
      <c r="E56" s="289"/>
    </row>
    <row r="57" spans="1:5" s="249" customFormat="1" ht="19.7" customHeight="1">
      <c r="A57" s="249">
        <v>50999</v>
      </c>
      <c r="B57" s="291" t="s">
        <v>1268</v>
      </c>
      <c r="C57" s="295">
        <v>11340</v>
      </c>
      <c r="E57" s="289"/>
    </row>
    <row r="58" spans="1:5" s="248" customFormat="1" ht="19.7" customHeight="1">
      <c r="A58" s="248">
        <v>510</v>
      </c>
      <c r="B58" s="288" t="s">
        <v>1269</v>
      </c>
      <c r="C58" s="293">
        <f>SUM(C59:C61)</f>
        <v>0</v>
      </c>
      <c r="E58" s="289"/>
    </row>
    <row r="59" spans="1:5" s="249" customFormat="1" ht="19.7" customHeight="1">
      <c r="A59" s="249">
        <v>51002</v>
      </c>
      <c r="B59" s="291" t="s">
        <v>1270</v>
      </c>
      <c r="C59" s="295"/>
      <c r="E59" s="289"/>
    </row>
    <row r="60" spans="1:5" s="249" customFormat="1" ht="19.7" customHeight="1">
      <c r="A60" s="249">
        <v>51003</v>
      </c>
      <c r="B60" s="291" t="s">
        <v>598</v>
      </c>
      <c r="C60" s="295"/>
      <c r="E60" s="289"/>
    </row>
    <row r="61" spans="1:5" s="249" customFormat="1" ht="19.7" customHeight="1">
      <c r="A61" s="249">
        <v>51004</v>
      </c>
      <c r="B61" s="291" t="s">
        <v>1271</v>
      </c>
      <c r="C61" s="295"/>
      <c r="E61" s="289"/>
    </row>
    <row r="62" spans="1:5" s="250" customFormat="1" ht="19.7" customHeight="1">
      <c r="A62" s="250">
        <v>511</v>
      </c>
      <c r="B62" s="288" t="s">
        <v>1272</v>
      </c>
      <c r="C62" s="293">
        <f>SUM(C63:C64)</f>
        <v>0</v>
      </c>
      <c r="E62" s="289"/>
    </row>
    <row r="63" spans="1:5" s="249" customFormat="1" ht="19.7" customHeight="1">
      <c r="B63" s="291" t="s">
        <v>1273</v>
      </c>
      <c r="C63" s="294"/>
      <c r="E63" s="289"/>
    </row>
    <row r="64" spans="1:5" s="249" customFormat="1" ht="19.7" customHeight="1">
      <c r="A64" s="249">
        <v>51102</v>
      </c>
      <c r="B64" s="291" t="s">
        <v>1274</v>
      </c>
      <c r="C64" s="294"/>
      <c r="E64" s="289"/>
    </row>
    <row r="65" spans="1:5" s="249" customFormat="1" ht="19.7" customHeight="1">
      <c r="B65" s="288" t="s">
        <v>1275</v>
      </c>
      <c r="C65" s="293">
        <f>SUM(C66:C67)</f>
        <v>0</v>
      </c>
      <c r="E65" s="289"/>
    </row>
    <row r="66" spans="1:5" s="249" customFormat="1" ht="19.7" customHeight="1">
      <c r="B66" s="291" t="s">
        <v>1276</v>
      </c>
      <c r="C66" s="296"/>
      <c r="E66" s="289"/>
    </row>
    <row r="67" spans="1:5" s="249" customFormat="1" ht="19.7" customHeight="1">
      <c r="B67" s="291" t="s">
        <v>1277</v>
      </c>
      <c r="C67" s="295"/>
      <c r="E67" s="289"/>
    </row>
    <row r="68" spans="1:5" s="250" customFormat="1" ht="19.7" customHeight="1">
      <c r="A68" s="250">
        <v>599</v>
      </c>
      <c r="B68" s="288" t="s">
        <v>1278</v>
      </c>
      <c r="C68" s="293">
        <f>SUM(C69:C72)</f>
        <v>0</v>
      </c>
      <c r="E68" s="289"/>
    </row>
    <row r="69" spans="1:5" s="250" customFormat="1" ht="19.7" customHeight="1">
      <c r="A69" s="249">
        <v>59907</v>
      </c>
      <c r="B69" s="291" t="s">
        <v>1279</v>
      </c>
      <c r="C69" s="295"/>
      <c r="E69" s="289"/>
    </row>
    <row r="70" spans="1:5" s="250" customFormat="1" ht="19.7" customHeight="1">
      <c r="A70" s="249">
        <v>59906</v>
      </c>
      <c r="B70" s="291" t="s">
        <v>1280</v>
      </c>
      <c r="C70" s="295"/>
      <c r="E70" s="289"/>
    </row>
    <row r="71" spans="1:5" s="250" customFormat="1" ht="21" customHeight="1">
      <c r="A71" s="249">
        <v>59908</v>
      </c>
      <c r="B71" s="297" t="s">
        <v>1281</v>
      </c>
      <c r="C71" s="295"/>
      <c r="E71" s="289"/>
    </row>
    <row r="72" spans="1:5" s="249" customFormat="1" ht="21" customHeight="1">
      <c r="A72" s="249">
        <v>59999</v>
      </c>
      <c r="B72" s="291" t="s">
        <v>1060</v>
      </c>
      <c r="C72" s="296"/>
      <c r="E72" s="289"/>
    </row>
    <row r="73" spans="1:5" s="249" customFormat="1" ht="21" customHeight="1">
      <c r="B73" s="291"/>
      <c r="C73" s="296"/>
      <c r="E73" s="289"/>
    </row>
    <row r="74" spans="1:5" s="248" customFormat="1" ht="21" customHeight="1">
      <c r="A74" s="257"/>
      <c r="B74" s="298" t="s">
        <v>1282</v>
      </c>
      <c r="C74" s="265">
        <f>C5+C10+C21+C29+C36+C43+C52+C58+C62+C68+C40+C47+C65</f>
        <v>215229</v>
      </c>
      <c r="E74" s="289"/>
    </row>
  </sheetData>
  <mergeCells count="1">
    <mergeCell ref="B2:C2"/>
  </mergeCells>
  <phoneticPr fontId="61" type="noConversion"/>
  <printOptions horizontalCentered="1"/>
  <pageMargins left="0.82677165354330695" right="0.70866141732283505" top="0.98425196850393704" bottom="0.98425196850393704" header="0.511811023622047" footer="0.70866141732283505"/>
  <pageSetup paperSize="9" scale="95" orientation="portrait" useFirstPageNumber="1"/>
  <headerFooter>
    <oddFooter>&amp;C第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O73"/>
  <sheetViews>
    <sheetView workbookViewId="0">
      <selection activeCell="A2" sqref="A2:B2"/>
    </sheetView>
  </sheetViews>
  <sheetFormatPr defaultColWidth="9" defaultRowHeight="14.25"/>
  <cols>
    <col min="1" max="1" width="57.125" style="268" customWidth="1"/>
    <col min="2" max="2" width="23.875" style="116" customWidth="1"/>
    <col min="3" max="67" width="9" style="113"/>
  </cols>
  <sheetData>
    <row r="1" spans="1:2" s="113" customFormat="1" ht="27" customHeight="1">
      <c r="A1" s="269" t="s">
        <v>1453</v>
      </c>
      <c r="B1" s="116"/>
    </row>
    <row r="2" spans="1:2" s="113" customFormat="1" ht="26.25" customHeight="1">
      <c r="A2" s="515" t="s">
        <v>1899</v>
      </c>
      <c r="B2" s="516"/>
    </row>
    <row r="3" spans="1:2" s="113" customFormat="1" ht="25.5" customHeight="1">
      <c r="A3" s="268"/>
      <c r="B3" s="281" t="s">
        <v>1219</v>
      </c>
    </row>
    <row r="4" spans="1:2" s="113" customFormat="1" ht="20.100000000000001" customHeight="1">
      <c r="A4" s="271" t="s">
        <v>93</v>
      </c>
      <c r="B4" s="272" t="s">
        <v>1405</v>
      </c>
    </row>
    <row r="5" spans="1:2" s="113" customFormat="1" ht="20.100000000000001" customHeight="1">
      <c r="A5" s="273" t="s">
        <v>1287</v>
      </c>
      <c r="B5" s="211">
        <f>SUM(B6:B11)</f>
        <v>9979</v>
      </c>
    </row>
    <row r="6" spans="1:2" s="113" customFormat="1" ht="20.100000000000001" customHeight="1">
      <c r="A6" s="274" t="s">
        <v>1288</v>
      </c>
      <c r="B6" s="215">
        <v>962</v>
      </c>
    </row>
    <row r="7" spans="1:2" s="113" customFormat="1" ht="20.100000000000001" customHeight="1">
      <c r="A7" s="274" t="s">
        <v>1289</v>
      </c>
      <c r="B7" s="215">
        <v>1495</v>
      </c>
    </row>
    <row r="8" spans="1:2" s="113" customFormat="1" ht="20.100000000000001" customHeight="1">
      <c r="A8" s="274" t="s">
        <v>1290</v>
      </c>
      <c r="B8" s="215">
        <v>3311</v>
      </c>
    </row>
    <row r="9" spans="1:2" s="113" customFormat="1" ht="20.100000000000001" customHeight="1">
      <c r="A9" s="274" t="s">
        <v>1291</v>
      </c>
      <c r="B9" s="215">
        <v>9</v>
      </c>
    </row>
    <row r="10" spans="1:2" s="113" customFormat="1" ht="20.100000000000001" customHeight="1">
      <c r="A10" s="274" t="s">
        <v>1292</v>
      </c>
      <c r="B10" s="215">
        <v>5825</v>
      </c>
    </row>
    <row r="11" spans="1:2" s="113" customFormat="1" ht="20.100000000000001" customHeight="1">
      <c r="A11" s="274" t="s">
        <v>1293</v>
      </c>
      <c r="B11" s="215">
        <v>-1623</v>
      </c>
    </row>
    <row r="12" spans="1:2" s="113" customFormat="1" ht="20.100000000000001" customHeight="1">
      <c r="A12" s="275" t="s">
        <v>1294</v>
      </c>
      <c r="B12" s="211">
        <f>SUM(B13:B50)</f>
        <v>272558</v>
      </c>
    </row>
    <row r="13" spans="1:2" s="113" customFormat="1" ht="20.100000000000001" customHeight="1">
      <c r="A13" s="276" t="s">
        <v>1295</v>
      </c>
      <c r="B13" s="215"/>
    </row>
    <row r="14" spans="1:2" s="113" customFormat="1" ht="20.100000000000001" customHeight="1">
      <c r="A14" s="277" t="s">
        <v>1454</v>
      </c>
      <c r="B14" s="215">
        <v>114279</v>
      </c>
    </row>
    <row r="15" spans="1:2" s="113" customFormat="1" ht="20.100000000000001" customHeight="1">
      <c r="A15" s="278" t="s">
        <v>1455</v>
      </c>
      <c r="B15" s="215">
        <v>31628</v>
      </c>
    </row>
    <row r="16" spans="1:2" s="113" customFormat="1" ht="20.100000000000001" customHeight="1">
      <c r="A16" s="278" t="s">
        <v>1298</v>
      </c>
      <c r="B16" s="215">
        <v>3448</v>
      </c>
    </row>
    <row r="17" spans="1:2" s="113" customFormat="1" ht="20.100000000000001" customHeight="1">
      <c r="A17" s="278" t="s">
        <v>1299</v>
      </c>
      <c r="B17" s="215">
        <v>2215</v>
      </c>
    </row>
    <row r="18" spans="1:2" s="113" customFormat="1" ht="20.100000000000001" customHeight="1">
      <c r="A18" s="278" t="s">
        <v>1300</v>
      </c>
      <c r="B18" s="282"/>
    </row>
    <row r="19" spans="1:2" s="113" customFormat="1" ht="20.100000000000001" customHeight="1">
      <c r="A19" s="278" t="s">
        <v>1301</v>
      </c>
      <c r="B19" s="215">
        <v>3935</v>
      </c>
    </row>
    <row r="20" spans="1:2" s="113" customFormat="1" ht="20.100000000000001" customHeight="1">
      <c r="A20" s="278" t="s">
        <v>1302</v>
      </c>
      <c r="B20" s="215">
        <v>6305</v>
      </c>
    </row>
    <row r="21" spans="1:2" s="113" customFormat="1" ht="20.100000000000001" customHeight="1">
      <c r="A21" s="278" t="s">
        <v>1303</v>
      </c>
      <c r="B21" s="215">
        <v>24110</v>
      </c>
    </row>
    <row r="22" spans="1:2" s="113" customFormat="1" ht="20.100000000000001" customHeight="1">
      <c r="A22" s="283" t="s">
        <v>1305</v>
      </c>
      <c r="B22" s="280"/>
    </row>
    <row r="23" spans="1:2" s="113" customFormat="1" ht="20.100000000000001" customHeight="1">
      <c r="A23" s="283" t="s">
        <v>1306</v>
      </c>
      <c r="B23" s="280"/>
    </row>
    <row r="24" spans="1:2" s="113" customFormat="1" ht="20.100000000000001" customHeight="1">
      <c r="A24" s="278" t="s">
        <v>1304</v>
      </c>
      <c r="B24" s="215">
        <v>3366</v>
      </c>
    </row>
    <row r="25" spans="1:2" s="113" customFormat="1" ht="20.100000000000001" customHeight="1">
      <c r="A25" s="278" t="s">
        <v>1307</v>
      </c>
      <c r="B25" s="215">
        <v>24602</v>
      </c>
    </row>
    <row r="26" spans="1:2" s="113" customFormat="1" ht="20.100000000000001" customHeight="1">
      <c r="A26" s="278" t="s">
        <v>1308</v>
      </c>
      <c r="B26" s="215"/>
    </row>
    <row r="27" spans="1:2" s="113" customFormat="1" ht="20.100000000000001" customHeight="1">
      <c r="A27" s="278" t="s">
        <v>1309</v>
      </c>
      <c r="B27" s="280"/>
    </row>
    <row r="28" spans="1:2" s="113" customFormat="1" ht="20.100000000000001" customHeight="1">
      <c r="A28" s="278" t="s">
        <v>1310</v>
      </c>
      <c r="B28" s="215"/>
    </row>
    <row r="29" spans="1:2" s="113" customFormat="1" ht="20.100000000000001" customHeight="1">
      <c r="A29" s="278" t="s">
        <v>1311</v>
      </c>
      <c r="B29" s="215"/>
    </row>
    <row r="30" spans="1:2" s="113" customFormat="1" ht="20.100000000000001" customHeight="1">
      <c r="A30" s="278" t="s">
        <v>1312</v>
      </c>
      <c r="B30" s="215">
        <v>13396</v>
      </c>
    </row>
    <row r="31" spans="1:2" s="113" customFormat="1" ht="20.100000000000001" customHeight="1">
      <c r="A31" s="278" t="s">
        <v>1313</v>
      </c>
      <c r="B31" s="215"/>
    </row>
    <row r="32" spans="1:2" s="113" customFormat="1" ht="19.7" customHeight="1">
      <c r="A32" s="278" t="s">
        <v>1314</v>
      </c>
      <c r="B32" s="215">
        <v>548</v>
      </c>
    </row>
    <row r="33" spans="1:2" s="113" customFormat="1" ht="19.7" customHeight="1">
      <c r="A33" s="278" t="s">
        <v>1315</v>
      </c>
      <c r="B33" s="215">
        <v>16108</v>
      </c>
    </row>
    <row r="34" spans="1:2" s="113" customFormat="1" ht="19.7" customHeight="1">
      <c r="A34" s="278" t="s">
        <v>1316</v>
      </c>
      <c r="B34" s="215">
        <v>6625</v>
      </c>
    </row>
    <row r="35" spans="1:2" s="113" customFormat="1" ht="19.7" customHeight="1">
      <c r="A35" s="278" t="s">
        <v>1317</v>
      </c>
      <c r="B35" s="215">
        <v>1442</v>
      </c>
    </row>
    <row r="36" spans="1:2" s="113" customFormat="1" ht="19.7" customHeight="1">
      <c r="A36" s="278" t="s">
        <v>1318</v>
      </c>
      <c r="B36" s="215"/>
    </row>
    <row r="37" spans="1:2" s="113" customFormat="1" ht="19.7" customHeight="1">
      <c r="A37" s="278" t="s">
        <v>1319</v>
      </c>
      <c r="B37" s="215">
        <v>20551</v>
      </c>
    </row>
    <row r="38" spans="1:2" s="113" customFormat="1" ht="19.7" customHeight="1">
      <c r="A38" s="278" t="s">
        <v>1320</v>
      </c>
      <c r="B38" s="215"/>
    </row>
    <row r="39" spans="1:2" s="113" customFormat="1" ht="19.7" customHeight="1">
      <c r="A39" s="278" t="s">
        <v>1321</v>
      </c>
      <c r="B39" s="215"/>
    </row>
    <row r="40" spans="1:2" s="113" customFormat="1" ht="19.7" customHeight="1">
      <c r="A40" s="278" t="s">
        <v>1322</v>
      </c>
      <c r="B40" s="215"/>
    </row>
    <row r="41" spans="1:2" s="113" customFormat="1" ht="19.7" customHeight="1">
      <c r="A41" s="278" t="s">
        <v>1323</v>
      </c>
      <c r="B41" s="215"/>
    </row>
    <row r="42" spans="1:2" s="113" customFormat="1" ht="19.7" customHeight="1">
      <c r="A42" s="278" t="s">
        <v>1324</v>
      </c>
      <c r="B42" s="215"/>
    </row>
    <row r="43" spans="1:2" s="113" customFormat="1" ht="19.7" customHeight="1">
      <c r="A43" s="278" t="s">
        <v>1325</v>
      </c>
      <c r="B43" s="215"/>
    </row>
    <row r="44" spans="1:2" s="113" customFormat="1" ht="19.7" customHeight="1">
      <c r="A44" s="278" t="s">
        <v>1326</v>
      </c>
      <c r="B44" s="215"/>
    </row>
    <row r="45" spans="1:2" s="113" customFormat="1" ht="19.7" customHeight="1">
      <c r="A45" s="278" t="s">
        <v>1327</v>
      </c>
      <c r="B45" s="215"/>
    </row>
    <row r="46" spans="1:2" s="113" customFormat="1" ht="19.7" customHeight="1">
      <c r="A46" s="278" t="s">
        <v>1328</v>
      </c>
      <c r="B46" s="215"/>
    </row>
    <row r="47" spans="1:2" s="113" customFormat="1" ht="19.7" customHeight="1">
      <c r="A47" s="278" t="s">
        <v>1329</v>
      </c>
      <c r="B47" s="215"/>
    </row>
    <row r="48" spans="1:2" s="113" customFormat="1" ht="19.7" customHeight="1">
      <c r="A48" s="278" t="s">
        <v>1330</v>
      </c>
      <c r="B48" s="215"/>
    </row>
    <row r="49" spans="1:2" s="113" customFormat="1" ht="19.7" customHeight="1">
      <c r="A49" s="278" t="s">
        <v>1331</v>
      </c>
      <c r="B49" s="215"/>
    </row>
    <row r="50" spans="1:2" s="113" customFormat="1" ht="19.7" customHeight="1">
      <c r="A50" s="278" t="s">
        <v>1332</v>
      </c>
      <c r="B50" s="215"/>
    </row>
    <row r="51" spans="1:2" s="113" customFormat="1" ht="19.7" customHeight="1">
      <c r="A51" s="279" t="s">
        <v>1333</v>
      </c>
      <c r="B51" s="211">
        <f>SUM(B52:B72)</f>
        <v>909</v>
      </c>
    </row>
    <row r="52" spans="1:2" s="267" customFormat="1" ht="19.7" customHeight="1">
      <c r="A52" s="278" t="s">
        <v>1334</v>
      </c>
      <c r="B52" s="215"/>
    </row>
    <row r="53" spans="1:2" s="267" customFormat="1" ht="19.7" customHeight="1">
      <c r="A53" s="278" t="s">
        <v>1335</v>
      </c>
      <c r="B53" s="215"/>
    </row>
    <row r="54" spans="1:2" s="267" customFormat="1" ht="19.7" customHeight="1">
      <c r="A54" s="278" t="s">
        <v>1336</v>
      </c>
      <c r="B54" s="215"/>
    </row>
    <row r="55" spans="1:2" s="267" customFormat="1" ht="19.7" customHeight="1">
      <c r="A55" s="278" t="s">
        <v>1337</v>
      </c>
      <c r="B55" s="215"/>
    </row>
    <row r="56" spans="1:2" s="267" customFormat="1" ht="19.7" customHeight="1">
      <c r="A56" s="278" t="s">
        <v>1338</v>
      </c>
      <c r="B56" s="215"/>
    </row>
    <row r="57" spans="1:2" s="267" customFormat="1" ht="19.7" customHeight="1">
      <c r="A57" s="278" t="s">
        <v>1339</v>
      </c>
      <c r="B57" s="215"/>
    </row>
    <row r="58" spans="1:2" s="267" customFormat="1" ht="19.7" customHeight="1">
      <c r="A58" s="278" t="s">
        <v>1340</v>
      </c>
      <c r="B58" s="215"/>
    </row>
    <row r="59" spans="1:2" s="267" customFormat="1" ht="19.7" customHeight="1">
      <c r="A59" s="278" t="s">
        <v>1341</v>
      </c>
      <c r="B59" s="215"/>
    </row>
    <row r="60" spans="1:2" s="267" customFormat="1" ht="19.7" customHeight="1">
      <c r="A60" s="278" t="s">
        <v>1342</v>
      </c>
      <c r="B60" s="215"/>
    </row>
    <row r="61" spans="1:2" s="267" customFormat="1" ht="19.7" customHeight="1">
      <c r="A61" s="278" t="s">
        <v>1343</v>
      </c>
      <c r="B61" s="215"/>
    </row>
    <row r="62" spans="1:2" s="267" customFormat="1" ht="19.7" customHeight="1">
      <c r="A62" s="278" t="s">
        <v>1344</v>
      </c>
      <c r="B62" s="215"/>
    </row>
    <row r="63" spans="1:2" s="267" customFormat="1" ht="19.7" customHeight="1">
      <c r="A63" s="278" t="s">
        <v>1345</v>
      </c>
      <c r="B63" s="215">
        <v>909</v>
      </c>
    </row>
    <row r="64" spans="1:2" s="267" customFormat="1" ht="19.7" customHeight="1">
      <c r="A64" s="278" t="s">
        <v>1346</v>
      </c>
      <c r="B64" s="215"/>
    </row>
    <row r="65" spans="1:2" s="267" customFormat="1" ht="19.7" customHeight="1">
      <c r="A65" s="278" t="s">
        <v>1347</v>
      </c>
      <c r="B65" s="215"/>
    </row>
    <row r="66" spans="1:2" s="267" customFormat="1" ht="19.7" customHeight="1">
      <c r="A66" s="278" t="s">
        <v>1348</v>
      </c>
      <c r="B66" s="215"/>
    </row>
    <row r="67" spans="1:2" s="267" customFormat="1" ht="19.7" customHeight="1">
      <c r="A67" s="278" t="s">
        <v>1349</v>
      </c>
      <c r="B67" s="215"/>
    </row>
    <row r="68" spans="1:2" s="267" customFormat="1" ht="19.7" customHeight="1">
      <c r="A68" s="278" t="s">
        <v>1350</v>
      </c>
      <c r="B68" s="215"/>
    </row>
    <row r="69" spans="1:2" s="267" customFormat="1" ht="19.7" customHeight="1">
      <c r="A69" s="278" t="s">
        <v>1351</v>
      </c>
      <c r="B69" s="215"/>
    </row>
    <row r="70" spans="1:2" s="267" customFormat="1" ht="19.7" customHeight="1">
      <c r="A70" s="278" t="s">
        <v>1352</v>
      </c>
      <c r="B70" s="215"/>
    </row>
    <row r="71" spans="1:2" s="267" customFormat="1" ht="19.7" customHeight="1">
      <c r="A71" s="278" t="s">
        <v>1353</v>
      </c>
      <c r="B71" s="215"/>
    </row>
    <row r="72" spans="1:2" s="267" customFormat="1" ht="19.7" customHeight="1">
      <c r="A72" s="278" t="s">
        <v>1354</v>
      </c>
      <c r="B72" s="215"/>
    </row>
    <row r="73" spans="1:2" s="113" customFormat="1" ht="19.7" customHeight="1">
      <c r="A73" s="271" t="s">
        <v>1282</v>
      </c>
      <c r="B73" s="211">
        <f>B12+B5+B51</f>
        <v>283446</v>
      </c>
    </row>
  </sheetData>
  <mergeCells count="1">
    <mergeCell ref="A2:B2"/>
  </mergeCells>
  <phoneticPr fontId="61" type="noConversion"/>
  <printOptions horizontalCentered="1"/>
  <pageMargins left="0.82677165354330695" right="0.70866141732283505" top="0.98425196850393704" bottom="0.98425196850393704" header="0.511811023622047" footer="0.70866141732283505"/>
  <pageSetup paperSize="9" scale="90" orientation="portrait" useFirstPageNumber="1"/>
  <headerFooter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C70"/>
  <sheetViews>
    <sheetView showZeros="0" workbookViewId="0">
      <selection activeCell="A2" sqref="A2:B2"/>
    </sheetView>
  </sheetViews>
  <sheetFormatPr defaultColWidth="9" defaultRowHeight="14.25"/>
  <cols>
    <col min="1" max="1" width="57.5" style="268" customWidth="1"/>
    <col min="2" max="2" width="24.125" style="116" customWidth="1"/>
    <col min="3" max="133" width="9" style="113"/>
  </cols>
  <sheetData>
    <row r="1" spans="1:2" s="113" customFormat="1" ht="22.5" customHeight="1">
      <c r="A1" s="269" t="s">
        <v>1456</v>
      </c>
      <c r="B1" s="116"/>
    </row>
    <row r="2" spans="1:2" s="113" customFormat="1" ht="26.25" customHeight="1">
      <c r="A2" s="515" t="s">
        <v>1900</v>
      </c>
      <c r="B2" s="516"/>
    </row>
    <row r="3" spans="1:2" s="113" customFormat="1" ht="19.899999999999999" customHeight="1">
      <c r="A3" s="268"/>
      <c r="B3" s="270" t="s">
        <v>1219</v>
      </c>
    </row>
    <row r="4" spans="1:2" s="113" customFormat="1" ht="20.100000000000001" customHeight="1">
      <c r="A4" s="271" t="s">
        <v>93</v>
      </c>
      <c r="B4" s="272" t="s">
        <v>1405</v>
      </c>
    </row>
    <row r="5" spans="1:2" s="113" customFormat="1" ht="20.100000000000001" customHeight="1">
      <c r="A5" s="273" t="s">
        <v>1357</v>
      </c>
      <c r="B5" s="211">
        <f>SUM(B6:B11)</f>
        <v>1010</v>
      </c>
    </row>
    <row r="6" spans="1:2" s="113" customFormat="1" ht="20.100000000000001" customHeight="1">
      <c r="A6" s="274" t="s">
        <v>1358</v>
      </c>
      <c r="B6" s="215"/>
    </row>
    <row r="7" spans="1:2" s="113" customFormat="1" ht="20.100000000000001" customHeight="1">
      <c r="A7" s="274" t="s">
        <v>1359</v>
      </c>
      <c r="B7" s="215"/>
    </row>
    <row r="8" spans="1:2" s="113" customFormat="1" ht="20.100000000000001" customHeight="1">
      <c r="A8" s="274" t="s">
        <v>1457</v>
      </c>
      <c r="B8" s="215">
        <v>227</v>
      </c>
    </row>
    <row r="9" spans="1:2" s="113" customFormat="1" ht="20.100000000000001" customHeight="1">
      <c r="A9" s="274" t="s">
        <v>1361</v>
      </c>
      <c r="B9" s="215"/>
    </row>
    <row r="10" spans="1:2" s="113" customFormat="1" ht="20.100000000000001" customHeight="1">
      <c r="A10" s="274" t="s">
        <v>1362</v>
      </c>
      <c r="B10" s="215">
        <v>791</v>
      </c>
    </row>
    <row r="11" spans="1:2" s="113" customFormat="1" ht="20.100000000000001" customHeight="1">
      <c r="A11" s="274" t="s">
        <v>1363</v>
      </c>
      <c r="B11" s="215">
        <v>-8</v>
      </c>
    </row>
    <row r="12" spans="1:2" s="113" customFormat="1" ht="20.100000000000001" customHeight="1">
      <c r="A12" s="275" t="s">
        <v>1364</v>
      </c>
      <c r="B12" s="211">
        <f>SUM(B13:B47)</f>
        <v>18262</v>
      </c>
    </row>
    <row r="13" spans="1:2" s="113" customFormat="1" ht="20.100000000000001" customHeight="1">
      <c r="A13" s="276" t="s">
        <v>1365</v>
      </c>
      <c r="B13" s="215">
        <v>1059</v>
      </c>
    </row>
    <row r="14" spans="1:2" s="113" customFormat="1" ht="20.100000000000001" customHeight="1">
      <c r="A14" s="277" t="s">
        <v>1458</v>
      </c>
      <c r="B14" s="215">
        <v>7699</v>
      </c>
    </row>
    <row r="15" spans="1:2" s="113" customFormat="1" ht="20.100000000000001" customHeight="1">
      <c r="A15" s="278" t="s">
        <v>1367</v>
      </c>
      <c r="B15" s="215">
        <v>2782</v>
      </c>
    </row>
    <row r="16" spans="1:2" s="113" customFormat="1" ht="20.100000000000001" customHeight="1">
      <c r="A16" s="278" t="s">
        <v>1368</v>
      </c>
      <c r="B16" s="215">
        <v>3534</v>
      </c>
    </row>
    <row r="17" spans="1:2" s="113" customFormat="1" ht="20.100000000000001" customHeight="1">
      <c r="A17" s="278" t="s">
        <v>1369</v>
      </c>
      <c r="B17" s="215"/>
    </row>
    <row r="18" spans="1:2" s="113" customFormat="1" ht="20.100000000000001" customHeight="1">
      <c r="A18" s="278" t="s">
        <v>1370</v>
      </c>
      <c r="B18" s="215"/>
    </row>
    <row r="19" spans="1:2" s="113" customFormat="1" ht="20.100000000000001" customHeight="1">
      <c r="A19" s="278" t="s">
        <v>1371</v>
      </c>
      <c r="B19" s="215"/>
    </row>
    <row r="20" spans="1:2" s="113" customFormat="1" ht="20.100000000000001" customHeight="1">
      <c r="A20" s="278" t="s">
        <v>1372</v>
      </c>
      <c r="B20" s="215"/>
    </row>
    <row r="21" spans="1:2" s="113" customFormat="1" ht="20.100000000000001" customHeight="1">
      <c r="A21" s="278" t="s">
        <v>1373</v>
      </c>
      <c r="B21" s="215">
        <v>1921</v>
      </c>
    </row>
    <row r="22" spans="1:2" s="113" customFormat="1" ht="20.100000000000001" customHeight="1">
      <c r="A22" s="278" t="s">
        <v>1374</v>
      </c>
      <c r="B22" s="215"/>
    </row>
    <row r="23" spans="1:2" s="113" customFormat="1" ht="20.100000000000001" customHeight="1">
      <c r="A23" s="278" t="s">
        <v>1375</v>
      </c>
      <c r="B23" s="215"/>
    </row>
    <row r="24" spans="1:2" s="113" customFormat="1" ht="20.100000000000001" customHeight="1">
      <c r="A24" s="278" t="s">
        <v>1376</v>
      </c>
      <c r="B24" s="215"/>
    </row>
    <row r="25" spans="1:2" s="113" customFormat="1" ht="20.100000000000001" customHeight="1">
      <c r="A25" s="278" t="s">
        <v>1377</v>
      </c>
      <c r="B25" s="215"/>
    </row>
    <row r="26" spans="1:2" s="113" customFormat="1" ht="20.100000000000001" customHeight="1">
      <c r="A26" s="278" t="s">
        <v>1378</v>
      </c>
      <c r="B26" s="215"/>
    </row>
    <row r="27" spans="1:2" s="113" customFormat="1" ht="20.100000000000001" customHeight="1">
      <c r="A27" s="278" t="s">
        <v>1379</v>
      </c>
      <c r="B27" s="215">
        <v>624</v>
      </c>
    </row>
    <row r="28" spans="1:2" s="113" customFormat="1" ht="20.100000000000001" customHeight="1">
      <c r="A28" s="278" t="s">
        <v>1380</v>
      </c>
      <c r="B28" s="215"/>
    </row>
    <row r="29" spans="1:2" s="113" customFormat="1" ht="19.7" customHeight="1">
      <c r="A29" s="278" t="s">
        <v>1381</v>
      </c>
      <c r="B29" s="215"/>
    </row>
    <row r="30" spans="1:2" s="113" customFormat="1" ht="19.7" customHeight="1">
      <c r="A30" s="278" t="s">
        <v>1382</v>
      </c>
      <c r="B30" s="215"/>
    </row>
    <row r="31" spans="1:2" s="113" customFormat="1" ht="19.7" customHeight="1">
      <c r="A31" s="278" t="s">
        <v>1383</v>
      </c>
      <c r="B31" s="215">
        <v>643</v>
      </c>
    </row>
    <row r="32" spans="1:2" s="113" customFormat="1" ht="19.7" customHeight="1">
      <c r="A32" s="278" t="s">
        <v>1384</v>
      </c>
      <c r="B32" s="215"/>
    </row>
    <row r="33" spans="1:2" s="113" customFormat="1" ht="19.7" customHeight="1">
      <c r="A33" s="278" t="s">
        <v>1385</v>
      </c>
      <c r="B33" s="215"/>
    </row>
    <row r="34" spans="1:2" s="113" customFormat="1" ht="19.7" customHeight="1">
      <c r="A34" s="278" t="s">
        <v>1386</v>
      </c>
      <c r="B34" s="215"/>
    </row>
    <row r="35" spans="1:2" s="113" customFormat="1" ht="19.7" customHeight="1">
      <c r="A35" s="278" t="s">
        <v>1387</v>
      </c>
      <c r="B35" s="215"/>
    </row>
    <row r="36" spans="1:2" s="113" customFormat="1" ht="19.7" customHeight="1">
      <c r="A36" s="278" t="s">
        <v>1388</v>
      </c>
      <c r="B36" s="215"/>
    </row>
    <row r="37" spans="1:2" s="113" customFormat="1" ht="19.7" customHeight="1">
      <c r="A37" s="278" t="s">
        <v>1389</v>
      </c>
      <c r="B37" s="215"/>
    </row>
    <row r="38" spans="1:2" s="113" customFormat="1" ht="19.7" customHeight="1">
      <c r="A38" s="278" t="s">
        <v>1390</v>
      </c>
      <c r="B38" s="215"/>
    </row>
    <row r="39" spans="1:2" s="113" customFormat="1" ht="19.7" customHeight="1">
      <c r="A39" s="278" t="s">
        <v>1391</v>
      </c>
      <c r="B39" s="215"/>
    </row>
    <row r="40" spans="1:2" s="113" customFormat="1" ht="19.7" customHeight="1">
      <c r="A40" s="278" t="s">
        <v>1392</v>
      </c>
      <c r="B40" s="215"/>
    </row>
    <row r="41" spans="1:2" s="113" customFormat="1" ht="19.7" customHeight="1">
      <c r="A41" s="278" t="s">
        <v>1393</v>
      </c>
      <c r="B41" s="215"/>
    </row>
    <row r="42" spans="1:2" s="113" customFormat="1" ht="19.7" customHeight="1">
      <c r="A42" s="278" t="s">
        <v>1394</v>
      </c>
      <c r="B42" s="215"/>
    </row>
    <row r="43" spans="1:2" s="113" customFormat="1" ht="19.7" customHeight="1">
      <c r="A43" s="278" t="s">
        <v>1395</v>
      </c>
      <c r="B43" s="215"/>
    </row>
    <row r="44" spans="1:2" s="113" customFormat="1" ht="19.7" customHeight="1">
      <c r="A44" s="278" t="s">
        <v>1396</v>
      </c>
      <c r="B44" s="215"/>
    </row>
    <row r="45" spans="1:2" s="113" customFormat="1" ht="19.7" customHeight="1">
      <c r="A45" s="278" t="s">
        <v>1397</v>
      </c>
      <c r="B45" s="215"/>
    </row>
    <row r="46" spans="1:2" s="113" customFormat="1" ht="19.7" customHeight="1">
      <c r="A46" s="278" t="s">
        <v>1398</v>
      </c>
      <c r="B46" s="215"/>
    </row>
    <row r="47" spans="1:2" s="113" customFormat="1" ht="19.7" customHeight="1">
      <c r="A47" s="278" t="s">
        <v>1399</v>
      </c>
      <c r="B47" s="215"/>
    </row>
    <row r="48" spans="1:2" s="113" customFormat="1" ht="19.7" customHeight="1">
      <c r="A48" s="279" t="s">
        <v>1400</v>
      </c>
      <c r="B48" s="280">
        <f>SUM(B49:B69)</f>
        <v>0</v>
      </c>
    </row>
    <row r="49" spans="1:2" s="267" customFormat="1" ht="19.7" customHeight="1">
      <c r="A49" s="278" t="s">
        <v>1334</v>
      </c>
      <c r="B49" s="215"/>
    </row>
    <row r="50" spans="1:2" s="267" customFormat="1" ht="19.7" customHeight="1">
      <c r="A50" s="278" t="s">
        <v>1335</v>
      </c>
      <c r="B50" s="215"/>
    </row>
    <row r="51" spans="1:2" s="267" customFormat="1" ht="19.7" customHeight="1">
      <c r="A51" s="278" t="s">
        <v>1336</v>
      </c>
      <c r="B51" s="215"/>
    </row>
    <row r="52" spans="1:2" s="267" customFormat="1" ht="19.7" customHeight="1">
      <c r="A52" s="278" t="s">
        <v>1337</v>
      </c>
      <c r="B52" s="215"/>
    </row>
    <row r="53" spans="1:2" s="267" customFormat="1" ht="19.7" customHeight="1">
      <c r="A53" s="278" t="s">
        <v>1338</v>
      </c>
      <c r="B53" s="215"/>
    </row>
    <row r="54" spans="1:2" s="267" customFormat="1" ht="19.7" customHeight="1">
      <c r="A54" s="278" t="s">
        <v>1339</v>
      </c>
      <c r="B54" s="215"/>
    </row>
    <row r="55" spans="1:2" s="267" customFormat="1" ht="19.7" customHeight="1">
      <c r="A55" s="278" t="s">
        <v>1340</v>
      </c>
      <c r="B55" s="215"/>
    </row>
    <row r="56" spans="1:2" s="267" customFormat="1" ht="19.7" customHeight="1">
      <c r="A56" s="278" t="s">
        <v>1341</v>
      </c>
      <c r="B56" s="215"/>
    </row>
    <row r="57" spans="1:2" s="267" customFormat="1" ht="19.7" customHeight="1">
      <c r="A57" s="278" t="s">
        <v>1342</v>
      </c>
      <c r="B57" s="215"/>
    </row>
    <row r="58" spans="1:2" s="267" customFormat="1" ht="19.7" customHeight="1">
      <c r="A58" s="278" t="s">
        <v>1343</v>
      </c>
      <c r="B58" s="215"/>
    </row>
    <row r="59" spans="1:2" s="267" customFormat="1" ht="19.7" customHeight="1">
      <c r="A59" s="278" t="s">
        <v>1344</v>
      </c>
      <c r="B59" s="215"/>
    </row>
    <row r="60" spans="1:2" s="267" customFormat="1" ht="19.7" customHeight="1">
      <c r="A60" s="278" t="s">
        <v>1345</v>
      </c>
      <c r="B60" s="215"/>
    </row>
    <row r="61" spans="1:2" s="267" customFormat="1" ht="19.7" customHeight="1">
      <c r="A61" s="278" t="s">
        <v>1346</v>
      </c>
      <c r="B61" s="215"/>
    </row>
    <row r="62" spans="1:2" s="267" customFormat="1" ht="19.7" customHeight="1">
      <c r="A62" s="278" t="s">
        <v>1347</v>
      </c>
      <c r="B62" s="215"/>
    </row>
    <row r="63" spans="1:2" s="267" customFormat="1" ht="19.7" customHeight="1">
      <c r="A63" s="278" t="s">
        <v>1348</v>
      </c>
      <c r="B63" s="215"/>
    </row>
    <row r="64" spans="1:2" s="267" customFormat="1" ht="19.7" customHeight="1">
      <c r="A64" s="278" t="s">
        <v>1349</v>
      </c>
      <c r="B64" s="215"/>
    </row>
    <row r="65" spans="1:2" s="267" customFormat="1" ht="19.7" customHeight="1">
      <c r="A65" s="278" t="s">
        <v>1350</v>
      </c>
      <c r="B65" s="215"/>
    </row>
    <row r="66" spans="1:2" s="267" customFormat="1" ht="19.7" customHeight="1">
      <c r="A66" s="278" t="s">
        <v>1351</v>
      </c>
      <c r="B66" s="215"/>
    </row>
    <row r="67" spans="1:2" s="267" customFormat="1" ht="19.7" customHeight="1">
      <c r="A67" s="278" t="s">
        <v>1352</v>
      </c>
      <c r="B67" s="215"/>
    </row>
    <row r="68" spans="1:2" s="267" customFormat="1" ht="19.7" customHeight="1">
      <c r="A68" s="278" t="s">
        <v>1353</v>
      </c>
      <c r="B68" s="215"/>
    </row>
    <row r="69" spans="1:2" s="267" customFormat="1" ht="19.7" customHeight="1">
      <c r="A69" s="278" t="s">
        <v>1401</v>
      </c>
      <c r="B69" s="215"/>
    </row>
    <row r="70" spans="1:2" s="113" customFormat="1" ht="19.7" customHeight="1">
      <c r="A70" s="271" t="s">
        <v>1282</v>
      </c>
      <c r="B70" s="211">
        <f>B5+B12+B48</f>
        <v>19272</v>
      </c>
    </row>
  </sheetData>
  <mergeCells count="1">
    <mergeCell ref="A2:B2"/>
  </mergeCells>
  <phoneticPr fontId="61" type="noConversion"/>
  <printOptions horizontalCentered="1"/>
  <pageMargins left="0.82677165354330695" right="0.70866141732283505" top="0.98425196850393704" bottom="0.78740157480314998" header="0.511811023622047" footer="0.70866141732283505"/>
  <pageSetup paperSize="9" scale="90" orientation="portrait" useFirstPageNumber="1"/>
  <headerFooter>
    <oddFooter>&amp;C第 &amp;P 页，共 &amp;N 页</oddFooter>
  </headerFooter>
  <rowBreaks count="1" manualBreakCount="1">
    <brk id="36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F70"/>
  <sheetViews>
    <sheetView showZeros="0" topLeftCell="B1" workbookViewId="0">
      <selection activeCell="B2" sqref="B2:C2"/>
    </sheetView>
  </sheetViews>
  <sheetFormatPr defaultColWidth="35" defaultRowHeight="14.25"/>
  <cols>
    <col min="1" max="1" width="11.875" style="251" hidden="1" customWidth="1"/>
    <col min="2" max="2" width="55.25" style="252" customWidth="1"/>
    <col min="3" max="3" width="19.75" style="252" customWidth="1"/>
    <col min="4" max="42" width="10.625" style="252" customWidth="1"/>
    <col min="43" max="16384" width="35" style="252"/>
  </cols>
  <sheetData>
    <row r="1" spans="1:6" s="248" customFormat="1" ht="27" customHeight="1">
      <c r="A1" s="253"/>
      <c r="B1" s="159" t="s">
        <v>1459</v>
      </c>
      <c r="C1" s="159"/>
    </row>
    <row r="2" spans="1:6" s="248" customFormat="1" ht="30" customHeight="1">
      <c r="A2" s="254"/>
      <c r="B2" s="517" t="s">
        <v>1901</v>
      </c>
      <c r="C2" s="517"/>
    </row>
    <row r="3" spans="1:6" s="248" customFormat="1" ht="19.899999999999999" customHeight="1">
      <c r="B3" s="255"/>
      <c r="C3" s="256" t="s">
        <v>1219</v>
      </c>
    </row>
    <row r="4" spans="1:6" s="248" customFormat="1" ht="20.100000000000001" customHeight="1">
      <c r="A4" s="257"/>
      <c r="B4" s="42" t="s">
        <v>1404</v>
      </c>
      <c r="C4" s="30" t="s">
        <v>1405</v>
      </c>
    </row>
    <row r="5" spans="1:6" s="249" customFormat="1" ht="20.100000000000001" customHeight="1">
      <c r="A5" s="258">
        <v>50199</v>
      </c>
      <c r="B5" s="259" t="s">
        <v>1406</v>
      </c>
      <c r="C5" s="260">
        <v>2281</v>
      </c>
      <c r="D5" s="261"/>
      <c r="F5" s="262"/>
    </row>
    <row r="6" spans="1:6" s="249" customFormat="1" ht="20.100000000000001" customHeight="1">
      <c r="A6" s="258">
        <v>50205</v>
      </c>
      <c r="B6" s="259" t="s">
        <v>1408</v>
      </c>
      <c r="C6" s="260">
        <v>70</v>
      </c>
      <c r="F6" s="262"/>
    </row>
    <row r="7" spans="1:6" s="249" customFormat="1" ht="20.100000000000001" customHeight="1">
      <c r="A7" s="258"/>
      <c r="B7" s="259"/>
      <c r="C7" s="260"/>
      <c r="F7" s="262"/>
    </row>
    <row r="8" spans="1:6" s="249" customFormat="1" ht="20.100000000000001" customHeight="1">
      <c r="A8" s="258">
        <v>50206</v>
      </c>
      <c r="B8" s="263"/>
      <c r="C8" s="264"/>
    </row>
    <row r="9" spans="1:6" s="249" customFormat="1" ht="20.100000000000001" customHeight="1">
      <c r="A9" s="258">
        <v>50207</v>
      </c>
      <c r="B9" s="263"/>
      <c r="C9" s="264"/>
    </row>
    <row r="10" spans="1:6" s="249" customFormat="1" ht="20.100000000000001" customHeight="1">
      <c r="A10" s="258">
        <v>50208</v>
      </c>
      <c r="B10" s="263"/>
      <c r="C10" s="264"/>
    </row>
    <row r="11" spans="1:6" s="249" customFormat="1" ht="20.100000000000001" customHeight="1">
      <c r="A11" s="258">
        <v>50209</v>
      </c>
      <c r="B11" s="263"/>
      <c r="C11" s="264"/>
    </row>
    <row r="12" spans="1:6" s="248" customFormat="1" ht="20.100000000000001" customHeight="1">
      <c r="A12" s="257"/>
      <c r="B12" s="42" t="s">
        <v>1282</v>
      </c>
      <c r="C12" s="265">
        <f>SUM(C5:C6)</f>
        <v>2351</v>
      </c>
    </row>
    <row r="13" spans="1:6" s="249" customFormat="1" ht="20.100000000000001" customHeight="1">
      <c r="A13" s="258">
        <v>50299</v>
      </c>
    </row>
    <row r="14" spans="1:6" s="250" customFormat="1" ht="20.100000000000001" customHeight="1">
      <c r="A14" s="266">
        <v>503</v>
      </c>
    </row>
    <row r="15" spans="1:6" s="249" customFormat="1" ht="20.100000000000001" customHeight="1">
      <c r="A15" s="258">
        <v>50301</v>
      </c>
    </row>
    <row r="16" spans="1:6" s="249" customFormat="1" ht="20.100000000000001" customHeight="1">
      <c r="A16" s="258">
        <v>50302</v>
      </c>
    </row>
    <row r="17" spans="1:1" s="249" customFormat="1" ht="20.100000000000001" customHeight="1">
      <c r="A17" s="258">
        <v>50303</v>
      </c>
    </row>
    <row r="18" spans="1:1" s="249" customFormat="1" ht="20.100000000000001" customHeight="1">
      <c r="A18" s="258">
        <v>50305</v>
      </c>
    </row>
    <row r="19" spans="1:1" s="249" customFormat="1" ht="20.100000000000001" customHeight="1">
      <c r="A19" s="258">
        <v>50306</v>
      </c>
    </row>
    <row r="20" spans="1:1" s="249" customFormat="1" ht="20.100000000000001" customHeight="1">
      <c r="A20" s="258">
        <v>50307</v>
      </c>
    </row>
    <row r="21" spans="1:1" s="249" customFormat="1" ht="20.100000000000001" customHeight="1">
      <c r="A21" s="258">
        <v>50399</v>
      </c>
    </row>
    <row r="22" spans="1:1" s="250" customFormat="1" ht="20.100000000000001" customHeight="1">
      <c r="A22" s="250">
        <v>504</v>
      </c>
    </row>
    <row r="23" spans="1:1" s="248" customFormat="1" ht="20.100000000000001" customHeight="1">
      <c r="A23" s="248">
        <v>50401</v>
      </c>
    </row>
    <row r="24" spans="1:1" s="249" customFormat="1" ht="20.100000000000001" customHeight="1">
      <c r="A24" s="249">
        <v>50402</v>
      </c>
    </row>
    <row r="25" spans="1:1" s="249" customFormat="1" ht="20.100000000000001" customHeight="1"/>
    <row r="26" spans="1:1" s="248" customFormat="1" ht="20.100000000000001" customHeight="1">
      <c r="A26" s="248">
        <v>50403</v>
      </c>
    </row>
    <row r="27" spans="1:1" s="248" customFormat="1" ht="20.100000000000001" customHeight="1">
      <c r="A27" s="248">
        <v>50405</v>
      </c>
    </row>
    <row r="28" spans="1:1" s="248" customFormat="1" ht="20.100000000000001" customHeight="1">
      <c r="A28" s="248">
        <v>50499</v>
      </c>
    </row>
    <row r="29" spans="1:1" s="248" customFormat="1" ht="19.7" customHeight="1">
      <c r="A29" s="248">
        <v>505</v>
      </c>
    </row>
    <row r="30" spans="1:1" s="249" customFormat="1" ht="19.7" customHeight="1">
      <c r="A30" s="249">
        <v>50501</v>
      </c>
    </row>
    <row r="31" spans="1:1" s="249" customFormat="1" ht="19.7" customHeight="1">
      <c r="A31" s="249">
        <v>50502</v>
      </c>
    </row>
    <row r="32" spans="1:1" s="249" customFormat="1" ht="19.7" customHeight="1">
      <c r="A32" s="249">
        <v>50599</v>
      </c>
    </row>
    <row r="33" spans="1:1" s="250" customFormat="1" ht="19.7" customHeight="1">
      <c r="A33" s="250">
        <v>506</v>
      </c>
    </row>
    <row r="34" spans="1:1" s="249" customFormat="1" ht="19.7" customHeight="1">
      <c r="A34" s="249">
        <v>50601</v>
      </c>
    </row>
    <row r="35" spans="1:1" s="248" customFormat="1" ht="19.7" customHeight="1">
      <c r="A35" s="248">
        <v>50602</v>
      </c>
    </row>
    <row r="36" spans="1:1" s="250" customFormat="1" ht="19.7" customHeight="1">
      <c r="A36" s="250">
        <v>507</v>
      </c>
    </row>
    <row r="37" spans="1:1" s="248" customFormat="1" ht="19.7" customHeight="1">
      <c r="A37" s="248">
        <v>50701</v>
      </c>
    </row>
    <row r="38" spans="1:1" s="248" customFormat="1" ht="19.7" customHeight="1">
      <c r="A38" s="248">
        <v>50702</v>
      </c>
    </row>
    <row r="39" spans="1:1" s="249" customFormat="1" ht="19.7" customHeight="1">
      <c r="A39" s="249">
        <v>50799</v>
      </c>
    </row>
    <row r="40" spans="1:1" s="249" customFormat="1" ht="19.7" customHeight="1"/>
    <row r="41" spans="1:1" s="249" customFormat="1" ht="19.7" customHeight="1"/>
    <row r="42" spans="1:1" s="249" customFormat="1" ht="19.7" customHeight="1"/>
    <row r="43" spans="1:1" s="249" customFormat="1" ht="19.7" customHeight="1"/>
    <row r="44" spans="1:1" s="249" customFormat="1" ht="19.7" customHeight="1"/>
    <row r="45" spans="1:1" s="248" customFormat="1" ht="19.7" customHeight="1">
      <c r="A45" s="248">
        <v>509</v>
      </c>
    </row>
    <row r="46" spans="1:1" s="249" customFormat="1" ht="19.7" customHeight="1">
      <c r="A46" s="249">
        <v>50901</v>
      </c>
    </row>
    <row r="47" spans="1:1" s="249" customFormat="1" ht="19.7" customHeight="1">
      <c r="A47" s="249">
        <v>50902</v>
      </c>
    </row>
    <row r="48" spans="1:1" s="249" customFormat="1" ht="19.7" customHeight="1">
      <c r="A48" s="249">
        <v>50903</v>
      </c>
    </row>
    <row r="49" spans="1:1" s="249" customFormat="1" ht="19.7" customHeight="1">
      <c r="A49" s="249">
        <v>50905</v>
      </c>
    </row>
    <row r="50" spans="1:1" s="249" customFormat="1" ht="19.7" customHeight="1">
      <c r="A50" s="249">
        <v>50999</v>
      </c>
    </row>
    <row r="51" spans="1:1" s="248" customFormat="1" ht="19.7" customHeight="1">
      <c r="A51" s="248">
        <v>510</v>
      </c>
    </row>
    <row r="52" spans="1:1" s="249" customFormat="1" ht="19.7" customHeight="1">
      <c r="A52" s="249">
        <v>51002</v>
      </c>
    </row>
    <row r="53" spans="1:1" s="249" customFormat="1" ht="19.7" customHeight="1">
      <c r="A53" s="249">
        <v>51003</v>
      </c>
    </row>
    <row r="54" spans="1:1" s="249" customFormat="1" ht="19.7" customHeight="1">
      <c r="A54" s="249">
        <v>51004</v>
      </c>
    </row>
    <row r="55" spans="1:1" s="250" customFormat="1" ht="19.7" customHeight="1">
      <c r="A55" s="250">
        <v>511</v>
      </c>
    </row>
    <row r="56" spans="1:1" s="249" customFormat="1" ht="19.7" customHeight="1">
      <c r="A56" s="249">
        <v>51101</v>
      </c>
    </row>
    <row r="57" spans="1:1" s="249" customFormat="1" ht="19.7" customHeight="1">
      <c r="A57" s="249">
        <v>51102</v>
      </c>
    </row>
    <row r="58" spans="1:1" s="249" customFormat="1" ht="19.7" customHeight="1"/>
    <row r="59" spans="1:1" s="249" customFormat="1" ht="19.7" customHeight="1"/>
    <row r="60" spans="1:1" s="249" customFormat="1" ht="19.7" customHeight="1"/>
    <row r="61" spans="1:1" s="250" customFormat="1" ht="19.7" customHeight="1">
      <c r="A61" s="250">
        <v>599</v>
      </c>
    </row>
    <row r="62" spans="1:1" s="250" customFormat="1" ht="19.7" customHeight="1">
      <c r="A62" s="249">
        <v>59907</v>
      </c>
    </row>
    <row r="63" spans="1:1" s="250" customFormat="1" ht="19.7" customHeight="1">
      <c r="A63" s="249"/>
    </row>
    <row r="64" spans="1:1" s="250" customFormat="1" ht="19.7" customHeight="1">
      <c r="A64" s="249">
        <v>59906</v>
      </c>
    </row>
    <row r="65" spans="1:1" s="250" customFormat="1" ht="19.7" customHeight="1">
      <c r="A65" s="249">
        <v>59908</v>
      </c>
    </row>
    <row r="66" spans="1:1" s="249" customFormat="1" ht="19.7" customHeight="1">
      <c r="A66" s="249">
        <v>59999</v>
      </c>
    </row>
    <row r="67" spans="1:1" ht="19.7" customHeight="1"/>
    <row r="68" spans="1:1" ht="19.7" customHeight="1"/>
    <row r="69" spans="1:1" ht="19.7" customHeight="1"/>
    <row r="70" spans="1:1" ht="19.7" customHeight="1"/>
  </sheetData>
  <mergeCells count="1">
    <mergeCell ref="B2:C2"/>
  </mergeCells>
  <phoneticPr fontId="61" type="noConversion"/>
  <printOptions horizontalCentered="1"/>
  <pageMargins left="0.82638888888888895" right="0.70833333333333304" top="0.98402777777777795" bottom="0.78680555555555598" header="0.51180555555555596" footer="0.70833333333333304"/>
  <pageSetup paperSize="9" scale="95" orientation="portrait" useFirstPageNumber="1"/>
  <headerFooter>
    <oddFooter>&amp;C第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FFFF00"/>
  </sheetPr>
  <dimension ref="A1:ES63"/>
  <sheetViews>
    <sheetView showZeros="0" workbookViewId="0"/>
  </sheetViews>
  <sheetFormatPr defaultColWidth="9" defaultRowHeight="14.25"/>
  <cols>
    <col min="1" max="1" width="38.5" style="157" customWidth="1"/>
    <col min="2" max="6" width="10.5" style="158" customWidth="1"/>
    <col min="7" max="149" width="9" style="157"/>
  </cols>
  <sheetData>
    <row r="1" spans="1:6" ht="27" customHeight="1">
      <c r="A1" s="159" t="s">
        <v>1460</v>
      </c>
      <c r="B1" s="160"/>
      <c r="C1" s="160"/>
      <c r="D1" s="160"/>
      <c r="E1" s="160"/>
      <c r="F1" s="160"/>
    </row>
    <row r="2" spans="1:6" ht="31.5" customHeight="1">
      <c r="A2" s="518" t="s">
        <v>1461</v>
      </c>
      <c r="B2" s="519"/>
      <c r="C2" s="519"/>
      <c r="D2" s="519"/>
      <c r="E2" s="519"/>
      <c r="F2" s="519"/>
    </row>
    <row r="3" spans="1:6" ht="21.95" customHeight="1">
      <c r="A3" s="161"/>
      <c r="B3" s="208"/>
      <c r="C3" s="520"/>
      <c r="D3" s="520"/>
      <c r="E3" s="521" t="s">
        <v>92</v>
      </c>
      <c r="F3" s="521"/>
    </row>
    <row r="4" spans="1:6" ht="39" customHeight="1">
      <c r="A4" s="162" t="s">
        <v>93</v>
      </c>
      <c r="B4" s="163" t="s">
        <v>94</v>
      </c>
      <c r="C4" s="163" t="s">
        <v>95</v>
      </c>
      <c r="D4" s="163" t="s">
        <v>96</v>
      </c>
      <c r="E4" s="163" t="s">
        <v>97</v>
      </c>
      <c r="F4" s="163" t="s">
        <v>98</v>
      </c>
    </row>
    <row r="5" spans="1:6" s="122" customFormat="1" ht="21.95" customHeight="1">
      <c r="A5" s="171" t="s">
        <v>1462</v>
      </c>
      <c r="B5" s="228"/>
      <c r="C5" s="228"/>
      <c r="D5" s="228"/>
      <c r="E5" s="232"/>
      <c r="F5" s="232"/>
    </row>
    <row r="6" spans="1:6" s="122" customFormat="1" ht="21.95" customHeight="1">
      <c r="A6" s="172" t="s">
        <v>1463</v>
      </c>
      <c r="B6" s="228"/>
      <c r="C6" s="228"/>
      <c r="D6" s="228"/>
      <c r="E6" s="232"/>
      <c r="F6" s="232"/>
    </row>
    <row r="7" spans="1:6" s="122" customFormat="1" ht="21.95" customHeight="1">
      <c r="A7" s="171" t="s">
        <v>1464</v>
      </c>
      <c r="B7" s="235">
        <v>5150</v>
      </c>
      <c r="C7" s="235">
        <v>5150</v>
      </c>
      <c r="D7" s="235">
        <v>3011</v>
      </c>
      <c r="E7" s="231">
        <f t="shared" ref="E7:E12" si="0">D7/C7*100</f>
        <v>58.5</v>
      </c>
      <c r="F7" s="245">
        <v>304</v>
      </c>
    </row>
    <row r="8" spans="1:6" s="122" customFormat="1" ht="21.95" customHeight="1">
      <c r="A8" s="171" t="s">
        <v>1465</v>
      </c>
      <c r="B8" s="235">
        <v>150</v>
      </c>
      <c r="C8" s="235">
        <v>150</v>
      </c>
      <c r="D8" s="235">
        <v>121</v>
      </c>
      <c r="E8" s="231">
        <f t="shared" si="0"/>
        <v>80.7</v>
      </c>
      <c r="F8" s="245">
        <v>99</v>
      </c>
    </row>
    <row r="9" spans="1:6" s="122" customFormat="1" ht="21.95" customHeight="1">
      <c r="A9" s="171" t="s">
        <v>1466</v>
      </c>
      <c r="B9" s="235">
        <f>SUM(B10:B14)</f>
        <v>120500</v>
      </c>
      <c r="C9" s="235">
        <f>SUM(C10:C14)</f>
        <v>140500</v>
      </c>
      <c r="D9" s="235">
        <f>SUM(D10:D14)</f>
        <v>148541</v>
      </c>
      <c r="E9" s="231">
        <f t="shared" si="0"/>
        <v>105.7</v>
      </c>
      <c r="F9" s="245">
        <v>100</v>
      </c>
    </row>
    <row r="10" spans="1:6" s="122" customFormat="1" ht="21.95" customHeight="1">
      <c r="A10" s="173" t="s">
        <v>1467</v>
      </c>
      <c r="B10" s="228">
        <v>54700</v>
      </c>
      <c r="C10" s="228">
        <v>74700</v>
      </c>
      <c r="D10" s="228">
        <v>57319</v>
      </c>
      <c r="E10" s="232">
        <f t="shared" si="0"/>
        <v>76.7</v>
      </c>
      <c r="F10" s="232">
        <v>572</v>
      </c>
    </row>
    <row r="11" spans="1:6" s="122" customFormat="1" ht="21.95" customHeight="1">
      <c r="A11" s="246" t="s">
        <v>1468</v>
      </c>
      <c r="B11" s="228">
        <v>800</v>
      </c>
      <c r="C11" s="228">
        <v>800</v>
      </c>
      <c r="D11" s="228">
        <v>2838</v>
      </c>
      <c r="E11" s="232">
        <f t="shared" si="0"/>
        <v>354.8</v>
      </c>
      <c r="F11" s="232">
        <v>370</v>
      </c>
    </row>
    <row r="12" spans="1:6" s="122" customFormat="1" ht="21.95" customHeight="1">
      <c r="A12" s="246" t="s">
        <v>1469</v>
      </c>
      <c r="B12" s="228">
        <v>45000</v>
      </c>
      <c r="C12" s="228">
        <v>45000</v>
      </c>
      <c r="D12" s="228">
        <v>59325</v>
      </c>
      <c r="E12" s="232">
        <f t="shared" si="0"/>
        <v>131.80000000000001</v>
      </c>
      <c r="F12" s="232">
        <v>46</v>
      </c>
    </row>
    <row r="13" spans="1:6" s="122" customFormat="1" ht="21.95" customHeight="1">
      <c r="A13" s="222" t="s">
        <v>1470</v>
      </c>
      <c r="B13" s="228"/>
      <c r="C13" s="228"/>
      <c r="D13" s="228">
        <v>-287</v>
      </c>
      <c r="E13" s="232"/>
      <c r="F13" s="232">
        <v>60</v>
      </c>
    </row>
    <row r="14" spans="1:6" s="122" customFormat="1" ht="21.95" customHeight="1">
      <c r="A14" s="222" t="s">
        <v>1471</v>
      </c>
      <c r="B14" s="228">
        <v>20000</v>
      </c>
      <c r="C14" s="228">
        <v>20000</v>
      </c>
      <c r="D14" s="228">
        <v>29346</v>
      </c>
      <c r="E14" s="232">
        <f>D14/C14*100</f>
        <v>146.69999999999999</v>
      </c>
      <c r="F14" s="232">
        <v>348</v>
      </c>
    </row>
    <row r="15" spans="1:6" s="122" customFormat="1" ht="21.95" customHeight="1">
      <c r="A15" s="234" t="s">
        <v>1472</v>
      </c>
      <c r="B15" s="228"/>
      <c r="C15" s="228"/>
      <c r="D15" s="228"/>
      <c r="E15" s="232"/>
      <c r="F15" s="232"/>
    </row>
    <row r="16" spans="1:6" s="122" customFormat="1" ht="21.95" customHeight="1">
      <c r="A16" s="174" t="s">
        <v>1473</v>
      </c>
      <c r="B16" s="228"/>
      <c r="C16" s="228"/>
      <c r="D16" s="228"/>
      <c r="E16" s="232"/>
      <c r="F16" s="232"/>
    </row>
    <row r="17" spans="1:6" s="122" customFormat="1" ht="21.95" customHeight="1">
      <c r="A17" s="174" t="s">
        <v>1474</v>
      </c>
      <c r="B17" s="228"/>
      <c r="C17" s="228"/>
      <c r="D17" s="228"/>
      <c r="E17" s="232"/>
      <c r="F17" s="232"/>
    </row>
    <row r="18" spans="1:6" s="122" customFormat="1" ht="21.95" customHeight="1">
      <c r="A18" s="174" t="s">
        <v>1475</v>
      </c>
      <c r="B18" s="235">
        <v>900</v>
      </c>
      <c r="C18" s="235">
        <v>900</v>
      </c>
      <c r="D18" s="235">
        <v>579</v>
      </c>
      <c r="E18" s="231">
        <f>D18/C18*100</f>
        <v>64.3</v>
      </c>
      <c r="F18" s="245">
        <v>67</v>
      </c>
    </row>
    <row r="19" spans="1:6" s="122" customFormat="1" ht="21.95" customHeight="1">
      <c r="A19" s="174" t="s">
        <v>1476</v>
      </c>
      <c r="B19" s="235"/>
      <c r="C19" s="235"/>
      <c r="D19" s="235"/>
      <c r="E19" s="231"/>
      <c r="F19" s="245"/>
    </row>
    <row r="20" spans="1:6" s="122" customFormat="1" ht="21.95" customHeight="1">
      <c r="A20" s="174" t="s">
        <v>1477</v>
      </c>
      <c r="B20" s="235">
        <v>800</v>
      </c>
      <c r="C20" s="235">
        <v>800</v>
      </c>
      <c r="D20" s="235">
        <v>905</v>
      </c>
      <c r="E20" s="231">
        <f>D20/C20*100</f>
        <v>113.1</v>
      </c>
      <c r="F20" s="245">
        <v>116</v>
      </c>
    </row>
    <row r="21" spans="1:6" s="122" customFormat="1" ht="21.95" customHeight="1">
      <c r="A21" s="174" t="s">
        <v>1478</v>
      </c>
      <c r="B21" s="235"/>
      <c r="C21" s="235"/>
      <c r="D21" s="235"/>
      <c r="E21" s="231"/>
      <c r="F21" s="245"/>
    </row>
    <row r="22" spans="1:6" ht="21.95" customHeight="1">
      <c r="A22" s="174" t="s">
        <v>1479</v>
      </c>
      <c r="B22" s="235">
        <v>12500</v>
      </c>
      <c r="C22" s="235">
        <v>12500</v>
      </c>
      <c r="D22" s="235">
        <v>12500</v>
      </c>
      <c r="E22" s="231">
        <f>D22/C22*100</f>
        <v>100</v>
      </c>
      <c r="F22" s="245">
        <v>100</v>
      </c>
    </row>
    <row r="23" spans="1:6" ht="21.95" customHeight="1">
      <c r="A23" s="175" t="s">
        <v>1480</v>
      </c>
      <c r="B23" s="235">
        <f>SUM(B5,B6,B7,B8,B9,B15,B16,B17,B18,B19,B20,B21,B22)</f>
        <v>140000</v>
      </c>
      <c r="C23" s="235">
        <f>SUM(C5,C6,C7,C8,C9,C15,C16,C17,C18,C19,C20,C21,C22)</f>
        <v>160000</v>
      </c>
      <c r="D23" s="235">
        <f>SUM(D5,D6,D7,D8,D9,D15,D16,D17,D18,D19,D20,D21,D22)</f>
        <v>165657</v>
      </c>
      <c r="E23" s="247">
        <f>D23/C23*100</f>
        <v>103.54</v>
      </c>
      <c r="F23" s="245">
        <v>101.2</v>
      </c>
    </row>
    <row r="24" spans="1:6" ht="21.95" customHeight="1"/>
    <row r="25" spans="1:6" ht="19.7" customHeight="1"/>
    <row r="26" spans="1:6" ht="19.7" customHeight="1"/>
    <row r="27" spans="1:6" ht="19.7" customHeight="1"/>
    <row r="28" spans="1:6" ht="19.7" customHeight="1"/>
    <row r="29" spans="1:6" ht="19.7" customHeight="1"/>
    <row r="30" spans="1:6" ht="19.7" customHeight="1"/>
    <row r="31" spans="1:6" ht="19.7" customHeight="1"/>
    <row r="32" spans="1:6" ht="19.7" customHeight="1"/>
    <row r="33" ht="19.7" customHeight="1"/>
    <row r="34" ht="19.7" customHeight="1"/>
    <row r="35" ht="19.7" customHeight="1"/>
    <row r="36" ht="19.7" customHeight="1"/>
    <row r="37" ht="19.7" customHeight="1"/>
    <row r="38" ht="19.7" customHeight="1"/>
    <row r="39" ht="19.7" customHeight="1"/>
    <row r="40" ht="19.7" customHeight="1"/>
    <row r="41" ht="19.7" customHeight="1"/>
    <row r="42" ht="19.7" customHeight="1"/>
    <row r="43" ht="19.7" customHeight="1"/>
    <row r="44" ht="19.7" customHeight="1"/>
    <row r="45" ht="19.7" customHeight="1"/>
    <row r="46" ht="19.7" customHeight="1"/>
    <row r="47" ht="19.7" customHeight="1"/>
    <row r="48" ht="19.7" customHeight="1"/>
    <row r="49" ht="19.7" customHeight="1"/>
    <row r="50" ht="19.7" customHeight="1"/>
    <row r="51" ht="19.7" customHeight="1"/>
    <row r="52" ht="19.7" customHeight="1"/>
    <row r="53" ht="19.7" customHeight="1"/>
    <row r="54" ht="19.7" customHeight="1"/>
    <row r="55" ht="19.7" customHeight="1"/>
    <row r="56" ht="19.7" customHeight="1"/>
    <row r="57" ht="19.7" customHeight="1"/>
    <row r="58" ht="19.7" customHeight="1"/>
    <row r="59" ht="19.7" customHeight="1"/>
    <row r="60" ht="19.7" customHeight="1"/>
    <row r="61" ht="19.7" customHeight="1"/>
    <row r="62" ht="19.7" customHeight="1"/>
    <row r="63" ht="19.7" customHeight="1"/>
  </sheetData>
  <mergeCells count="3">
    <mergeCell ref="A2:F2"/>
    <mergeCell ref="C3:D3"/>
    <mergeCell ref="E3:F3"/>
  </mergeCells>
  <phoneticPr fontId="61" type="noConversion"/>
  <printOptions horizontalCentered="1"/>
  <pageMargins left="0.82638888888888895" right="0.70833333333333304" top="0.98402777777777795" bottom="0.78680555555555598" header="0.51180555555555596" footer="0.70833333333333304"/>
  <pageSetup paperSize="9" scale="88" orientation="portrait" useFirstPageNumber="1"/>
  <headerFooter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F51"/>
  <sheetViews>
    <sheetView showZeros="0" workbookViewId="0"/>
  </sheetViews>
  <sheetFormatPr defaultColWidth="9" defaultRowHeight="14.25"/>
  <cols>
    <col min="1" max="1" width="41.875" style="157" customWidth="1"/>
    <col min="2" max="6" width="8.75" style="158" customWidth="1"/>
  </cols>
  <sheetData>
    <row r="1" spans="1:6" ht="27" customHeight="1">
      <c r="A1" s="159" t="s">
        <v>1481</v>
      </c>
      <c r="B1" s="160"/>
      <c r="C1" s="160"/>
      <c r="D1" s="160"/>
      <c r="E1" s="160"/>
      <c r="F1" s="160"/>
    </row>
    <row r="2" spans="1:6" ht="31.5" customHeight="1">
      <c r="A2" s="518" t="s">
        <v>1482</v>
      </c>
      <c r="B2" s="519"/>
      <c r="C2" s="519"/>
      <c r="D2" s="519"/>
      <c r="E2" s="519"/>
      <c r="F2" s="519"/>
    </row>
    <row r="3" spans="1:6" ht="20.100000000000001" customHeight="1">
      <c r="A3" s="161"/>
      <c r="B3" s="208"/>
      <c r="C3" s="209"/>
      <c r="D3" s="521" t="s">
        <v>92</v>
      </c>
      <c r="E3" s="521"/>
      <c r="F3" s="521"/>
    </row>
    <row r="4" spans="1:6" ht="39" customHeight="1">
      <c r="A4" s="162" t="s">
        <v>93</v>
      </c>
      <c r="B4" s="163" t="s">
        <v>94</v>
      </c>
      <c r="C4" s="163" t="s">
        <v>95</v>
      </c>
      <c r="D4" s="163" t="s">
        <v>96</v>
      </c>
      <c r="E4" s="163" t="s">
        <v>97</v>
      </c>
      <c r="F4" s="163" t="s">
        <v>98</v>
      </c>
    </row>
    <row r="5" spans="1:6" s="156" customFormat="1" ht="21" customHeight="1">
      <c r="A5" s="210" t="s">
        <v>1483</v>
      </c>
      <c r="B5" s="211">
        <f>B6+B7</f>
        <v>51</v>
      </c>
      <c r="C5" s="212">
        <f>C6+C7</f>
        <v>251</v>
      </c>
      <c r="D5" s="212">
        <f>D6+D7</f>
        <v>130</v>
      </c>
      <c r="E5" s="237">
        <f>D5/C5*100</f>
        <v>51.8</v>
      </c>
      <c r="F5" s="237">
        <v>1181.8</v>
      </c>
    </row>
    <row r="6" spans="1:6" ht="21" customHeight="1">
      <c r="A6" s="238" t="s">
        <v>1484</v>
      </c>
      <c r="B6" s="215">
        <v>51</v>
      </c>
      <c r="C6" s="219">
        <v>51</v>
      </c>
      <c r="D6" s="219">
        <v>50</v>
      </c>
      <c r="E6" s="239">
        <f t="shared" ref="E6:E51" si="0">D6/C6*100</f>
        <v>98</v>
      </c>
      <c r="F6" s="239">
        <v>454.5</v>
      </c>
    </row>
    <row r="7" spans="1:6" ht="21" customHeight="1">
      <c r="A7" s="238" t="s">
        <v>1485</v>
      </c>
      <c r="B7" s="217"/>
      <c r="C7" s="219">
        <v>200</v>
      </c>
      <c r="D7" s="219">
        <v>80</v>
      </c>
      <c r="E7" s="239">
        <f t="shared" si="0"/>
        <v>40</v>
      </c>
      <c r="F7" s="239"/>
    </row>
    <row r="8" spans="1:6" ht="21" customHeight="1">
      <c r="A8" s="218" t="s">
        <v>1486</v>
      </c>
      <c r="B8" s="217"/>
      <c r="C8" s="219"/>
      <c r="D8" s="219"/>
      <c r="E8" s="239"/>
      <c r="F8" s="239"/>
    </row>
    <row r="9" spans="1:6" ht="21" customHeight="1">
      <c r="A9" s="210" t="s">
        <v>1487</v>
      </c>
      <c r="B9" s="212">
        <f>SUM(B10,B25,B26,B27,B33:B38)</f>
        <v>91733</v>
      </c>
      <c r="C9" s="212">
        <f t="shared" ref="C9:D9" si="1">SUM(C10,C25,C26,C27,C33:C38)</f>
        <v>126413</v>
      </c>
      <c r="D9" s="212">
        <f t="shared" si="1"/>
        <v>104339</v>
      </c>
      <c r="E9" s="237">
        <f t="shared" si="0"/>
        <v>82.5</v>
      </c>
      <c r="F9" s="237">
        <v>92.6</v>
      </c>
    </row>
    <row r="10" spans="1:6" ht="21" customHeight="1">
      <c r="A10" s="214" t="s">
        <v>1488</v>
      </c>
      <c r="B10" s="219">
        <f>SUM(B11:B24)</f>
        <v>84005</v>
      </c>
      <c r="C10" s="219">
        <f t="shared" ref="C10:D10" si="2">SUM(C11:C24)</f>
        <v>121068</v>
      </c>
      <c r="D10" s="219">
        <f t="shared" si="2"/>
        <v>99521</v>
      </c>
      <c r="E10" s="239">
        <f t="shared" si="0"/>
        <v>82.2</v>
      </c>
      <c r="F10" s="239">
        <v>91.4</v>
      </c>
    </row>
    <row r="11" spans="1:6" ht="21" customHeight="1">
      <c r="A11" s="220" t="s">
        <v>1489</v>
      </c>
      <c r="B11" s="215">
        <v>46063</v>
      </c>
      <c r="C11" s="215">
        <v>47279</v>
      </c>
      <c r="D11" s="240">
        <v>33740</v>
      </c>
      <c r="E11" s="239">
        <f t="shared" si="0"/>
        <v>71.400000000000006</v>
      </c>
      <c r="F11" s="239">
        <v>92.1</v>
      </c>
    </row>
    <row r="12" spans="1:6" s="34" customFormat="1" ht="21" customHeight="1">
      <c r="A12" s="220" t="s">
        <v>1490</v>
      </c>
      <c r="B12" s="215">
        <v>1480</v>
      </c>
      <c r="C12" s="215"/>
      <c r="D12" s="240"/>
      <c r="E12" s="239"/>
      <c r="F12" s="239">
        <v>0</v>
      </c>
    </row>
    <row r="13" spans="1:6" ht="21" customHeight="1">
      <c r="A13" s="220" t="s">
        <v>1491</v>
      </c>
      <c r="B13" s="215">
        <v>1500</v>
      </c>
      <c r="C13" s="215">
        <v>978</v>
      </c>
      <c r="D13" s="240">
        <v>978</v>
      </c>
      <c r="E13" s="239">
        <f t="shared" si="0"/>
        <v>100</v>
      </c>
      <c r="F13" s="239">
        <v>54.1</v>
      </c>
    </row>
    <row r="14" spans="1:6" s="20" customFormat="1" ht="21" customHeight="1">
      <c r="A14" s="220" t="s">
        <v>1492</v>
      </c>
      <c r="B14" s="215">
        <v>5405</v>
      </c>
      <c r="C14" s="215">
        <v>13550</v>
      </c>
      <c r="D14" s="240">
        <v>13521</v>
      </c>
      <c r="E14" s="239">
        <f t="shared" si="0"/>
        <v>99.8</v>
      </c>
      <c r="F14" s="239">
        <v>76.8</v>
      </c>
    </row>
    <row r="15" spans="1:6" ht="21" customHeight="1">
      <c r="A15" s="220" t="s">
        <v>1493</v>
      </c>
      <c r="B15" s="215"/>
      <c r="C15" s="215"/>
      <c r="D15" s="240"/>
      <c r="E15" s="239"/>
      <c r="F15" s="239"/>
    </row>
    <row r="16" spans="1:6" ht="21" customHeight="1">
      <c r="A16" s="220" t="s">
        <v>1494</v>
      </c>
      <c r="B16" s="215">
        <v>100</v>
      </c>
      <c r="C16" s="215">
        <v>443</v>
      </c>
      <c r="D16" s="240">
        <v>401</v>
      </c>
      <c r="E16" s="239">
        <f t="shared" si="0"/>
        <v>90.5</v>
      </c>
      <c r="F16" s="239"/>
    </row>
    <row r="17" spans="1:6" ht="21" customHeight="1">
      <c r="A17" s="220" t="s">
        <v>1495</v>
      </c>
      <c r="B17" s="215"/>
      <c r="C17" s="215"/>
      <c r="D17" s="240"/>
      <c r="E17" s="239"/>
      <c r="F17" s="239"/>
    </row>
    <row r="18" spans="1:6" ht="21" customHeight="1">
      <c r="A18" s="220" t="s">
        <v>1496</v>
      </c>
      <c r="B18" s="215">
        <v>95</v>
      </c>
      <c r="C18" s="215">
        <v>195</v>
      </c>
      <c r="D18" s="240">
        <v>165</v>
      </c>
      <c r="E18" s="239">
        <f t="shared" si="0"/>
        <v>84.6</v>
      </c>
      <c r="F18" s="239">
        <v>3.5</v>
      </c>
    </row>
    <row r="19" spans="1:6" ht="21" customHeight="1">
      <c r="A19" s="220" t="s">
        <v>1497</v>
      </c>
      <c r="B19" s="215"/>
      <c r="C19" s="215"/>
      <c r="D19" s="240"/>
      <c r="E19" s="239"/>
      <c r="F19" s="239"/>
    </row>
    <row r="20" spans="1:6" ht="21" customHeight="1">
      <c r="A20" s="220" t="s">
        <v>1498</v>
      </c>
      <c r="B20" s="215"/>
      <c r="C20" s="215"/>
      <c r="D20" s="240"/>
      <c r="E20" s="239"/>
      <c r="F20" s="239"/>
    </row>
    <row r="21" spans="1:6" ht="21" customHeight="1">
      <c r="A21" s="220" t="s">
        <v>1499</v>
      </c>
      <c r="B21" s="215">
        <v>3250</v>
      </c>
      <c r="C21" s="215">
        <v>3685</v>
      </c>
      <c r="D21" s="240">
        <v>3151</v>
      </c>
      <c r="E21" s="239">
        <f t="shared" si="0"/>
        <v>85.5</v>
      </c>
      <c r="F21" s="239">
        <v>136.5</v>
      </c>
    </row>
    <row r="22" spans="1:6" ht="21" customHeight="1">
      <c r="A22" s="220" t="s">
        <v>1500</v>
      </c>
      <c r="B22" s="215">
        <v>2400</v>
      </c>
      <c r="C22" s="215"/>
      <c r="D22" s="240"/>
      <c r="E22" s="239"/>
      <c r="F22" s="239">
        <v>0</v>
      </c>
    </row>
    <row r="23" spans="1:6" ht="21" customHeight="1">
      <c r="A23" s="220" t="s">
        <v>1501</v>
      </c>
      <c r="B23" s="215">
        <v>560</v>
      </c>
      <c r="C23" s="215"/>
      <c r="D23" s="240"/>
      <c r="E23" s="239"/>
      <c r="F23" s="239"/>
    </row>
    <row r="24" spans="1:6" ht="21" customHeight="1">
      <c r="A24" s="220" t="s">
        <v>1502</v>
      </c>
      <c r="B24" s="215">
        <v>23152</v>
      </c>
      <c r="C24" s="215">
        <v>54938</v>
      </c>
      <c r="D24" s="240">
        <v>47565</v>
      </c>
      <c r="E24" s="239">
        <f t="shared" si="0"/>
        <v>86.6</v>
      </c>
      <c r="F24" s="239">
        <v>107.3</v>
      </c>
    </row>
    <row r="25" spans="1:6" ht="21" customHeight="1">
      <c r="A25" s="214" t="s">
        <v>1503</v>
      </c>
      <c r="B25" s="215">
        <v>5259</v>
      </c>
      <c r="C25" s="215">
        <v>3120</v>
      </c>
      <c r="D25" s="240">
        <v>3117</v>
      </c>
      <c r="E25" s="239">
        <f t="shared" si="0"/>
        <v>99.9</v>
      </c>
      <c r="F25" s="239">
        <v>138.5</v>
      </c>
    </row>
    <row r="26" spans="1:6" ht="21" customHeight="1">
      <c r="A26" s="214" t="s">
        <v>1504</v>
      </c>
      <c r="B26" s="215">
        <v>469</v>
      </c>
      <c r="C26" s="215">
        <v>441</v>
      </c>
      <c r="D26" s="240">
        <v>400</v>
      </c>
      <c r="E26" s="239">
        <f t="shared" si="0"/>
        <v>90.7</v>
      </c>
      <c r="F26" s="239">
        <v>268.5</v>
      </c>
    </row>
    <row r="27" spans="1:6" ht="21" customHeight="1">
      <c r="A27" s="214" t="s">
        <v>1505</v>
      </c>
      <c r="B27" s="219">
        <f>SUM(B28:B32)</f>
        <v>938</v>
      </c>
      <c r="C27" s="219">
        <f>SUM(C28:C32)</f>
        <v>617</v>
      </c>
      <c r="D27" s="219">
        <f>SUM(D28:D32)</f>
        <v>539</v>
      </c>
      <c r="E27" s="239">
        <f t="shared" si="0"/>
        <v>87.4</v>
      </c>
      <c r="F27" s="239">
        <v>65.099999999999994</v>
      </c>
    </row>
    <row r="28" spans="1:6" s="20" customFormat="1" ht="21" customHeight="1">
      <c r="A28" s="220" t="s">
        <v>1506</v>
      </c>
      <c r="B28" s="215">
        <v>501</v>
      </c>
      <c r="C28" s="215">
        <v>295</v>
      </c>
      <c r="D28" s="240">
        <v>270</v>
      </c>
      <c r="E28" s="239">
        <f t="shared" si="0"/>
        <v>91.5</v>
      </c>
      <c r="F28" s="239">
        <v>48.5</v>
      </c>
    </row>
    <row r="29" spans="1:6" ht="21" customHeight="1">
      <c r="A29" s="220" t="s">
        <v>1507</v>
      </c>
      <c r="B29" s="215">
        <v>300</v>
      </c>
      <c r="C29" s="215">
        <v>135</v>
      </c>
      <c r="D29" s="240">
        <v>112</v>
      </c>
      <c r="E29" s="239">
        <f t="shared" si="0"/>
        <v>83</v>
      </c>
      <c r="F29" s="239">
        <v>56</v>
      </c>
    </row>
    <row r="30" spans="1:6" s="20" customFormat="1" ht="21" customHeight="1">
      <c r="A30" s="220" t="s">
        <v>1508</v>
      </c>
      <c r="B30" s="215"/>
      <c r="C30" s="215"/>
      <c r="D30" s="240">
        <v>0</v>
      </c>
      <c r="E30" s="239"/>
      <c r="F30" s="239"/>
    </row>
    <row r="31" spans="1:6" s="20" customFormat="1" ht="21" customHeight="1">
      <c r="A31" s="220" t="s">
        <v>1509</v>
      </c>
      <c r="B31" s="215"/>
      <c r="C31" s="215"/>
      <c r="D31" s="240">
        <v>0</v>
      </c>
      <c r="E31" s="239"/>
      <c r="F31" s="239"/>
    </row>
    <row r="32" spans="1:6" s="20" customFormat="1" ht="21" customHeight="1">
      <c r="A32" s="220" t="s">
        <v>1510</v>
      </c>
      <c r="B32" s="215">
        <v>137</v>
      </c>
      <c r="C32" s="215">
        <v>187</v>
      </c>
      <c r="D32" s="240">
        <v>157</v>
      </c>
      <c r="E32" s="239">
        <f t="shared" si="0"/>
        <v>84</v>
      </c>
      <c r="F32" s="239">
        <v>221.1</v>
      </c>
    </row>
    <row r="33" spans="1:6" s="20" customFormat="1" ht="21" customHeight="1">
      <c r="A33" s="238" t="s">
        <v>1511</v>
      </c>
      <c r="B33" s="215">
        <v>1062</v>
      </c>
      <c r="C33" s="215">
        <v>1167</v>
      </c>
      <c r="D33" s="240">
        <v>762</v>
      </c>
      <c r="E33" s="239">
        <f t="shared" si="0"/>
        <v>65.3</v>
      </c>
      <c r="F33" s="239">
        <v>117.1</v>
      </c>
    </row>
    <row r="34" spans="1:6" s="20" customFormat="1" ht="21" customHeight="1">
      <c r="A34" s="238" t="s">
        <v>1512</v>
      </c>
      <c r="B34" s="215"/>
      <c r="C34" s="215"/>
      <c r="D34" s="240"/>
      <c r="E34" s="239"/>
      <c r="F34" s="239"/>
    </row>
    <row r="35" spans="1:6" s="20" customFormat="1" ht="21" customHeight="1">
      <c r="A35" s="238" t="s">
        <v>1513</v>
      </c>
      <c r="B35" s="215"/>
      <c r="C35" s="215"/>
      <c r="D35" s="240"/>
      <c r="E35" s="239"/>
      <c r="F35" s="239"/>
    </row>
    <row r="36" spans="1:6" s="20" customFormat="1" ht="21" customHeight="1">
      <c r="A36" s="238" t="s">
        <v>1514</v>
      </c>
      <c r="B36" s="215"/>
      <c r="C36" s="215"/>
      <c r="D36" s="240"/>
      <c r="E36" s="239"/>
      <c r="F36" s="239"/>
    </row>
    <row r="37" spans="1:6" ht="21" customHeight="1">
      <c r="A37" s="238" t="s">
        <v>1515</v>
      </c>
      <c r="B37" s="215"/>
      <c r="C37" s="215"/>
      <c r="D37" s="240"/>
      <c r="E37" s="239"/>
      <c r="F37" s="239"/>
    </row>
    <row r="38" spans="1:6" ht="21" customHeight="1">
      <c r="A38" s="238" t="s">
        <v>1516</v>
      </c>
      <c r="B38" s="215"/>
      <c r="C38" s="215"/>
      <c r="D38" s="240"/>
      <c r="E38" s="239"/>
      <c r="F38" s="239"/>
    </row>
    <row r="39" spans="1:6" ht="21" customHeight="1">
      <c r="A39" s="218" t="s">
        <v>1517</v>
      </c>
      <c r="B39" s="212">
        <f>SUM(B40:B41)</f>
        <v>510</v>
      </c>
      <c r="C39" s="241">
        <f>SUM(C40:C41)</f>
        <v>1550</v>
      </c>
      <c r="D39" s="241">
        <f>SUM(D40:D41)</f>
        <v>1550</v>
      </c>
      <c r="E39" s="237">
        <f t="shared" si="0"/>
        <v>100</v>
      </c>
      <c r="F39" s="237">
        <v>220.6</v>
      </c>
    </row>
    <row r="40" spans="1:6" ht="21" customHeight="1">
      <c r="A40" s="222" t="s">
        <v>1518</v>
      </c>
      <c r="B40" s="215">
        <v>424</v>
      </c>
      <c r="C40" s="215">
        <v>1124</v>
      </c>
      <c r="D40" s="240">
        <v>1124</v>
      </c>
      <c r="E40" s="239">
        <f t="shared" si="0"/>
        <v>100</v>
      </c>
      <c r="F40" s="239">
        <v>160</v>
      </c>
    </row>
    <row r="41" spans="1:6" ht="21" customHeight="1">
      <c r="A41" s="222" t="s">
        <v>1519</v>
      </c>
      <c r="B41" s="215">
        <v>86</v>
      </c>
      <c r="C41" s="215">
        <v>426</v>
      </c>
      <c r="D41" s="240">
        <v>426</v>
      </c>
      <c r="E41" s="239">
        <f t="shared" si="0"/>
        <v>100</v>
      </c>
      <c r="F41" s="239"/>
    </row>
    <row r="42" spans="1:6" s="34" customFormat="1" ht="21" customHeight="1">
      <c r="A42" s="210" t="s">
        <v>1520</v>
      </c>
      <c r="B42" s="212"/>
      <c r="C42" s="241">
        <f>SUM(C43:C44)</f>
        <v>10000</v>
      </c>
      <c r="D42" s="241">
        <f>SUM(D43:D44)</f>
        <v>10000</v>
      </c>
      <c r="E42" s="237">
        <f t="shared" si="0"/>
        <v>100</v>
      </c>
      <c r="F42" s="237"/>
    </row>
    <row r="43" spans="1:6" ht="21" customHeight="1">
      <c r="A43" s="223" t="s">
        <v>1521</v>
      </c>
      <c r="B43" s="215"/>
      <c r="C43" s="215"/>
      <c r="D43" s="240"/>
      <c r="E43" s="239"/>
      <c r="F43" s="239"/>
    </row>
    <row r="44" spans="1:6" ht="21" customHeight="1">
      <c r="A44" s="223" t="s">
        <v>1522</v>
      </c>
      <c r="B44" s="215"/>
      <c r="C44" s="215">
        <v>10000</v>
      </c>
      <c r="D44" s="240">
        <v>10000</v>
      </c>
      <c r="E44" s="239">
        <f t="shared" si="0"/>
        <v>100</v>
      </c>
      <c r="F44" s="239"/>
    </row>
    <row r="45" spans="1:6" s="34" customFormat="1" ht="21" customHeight="1">
      <c r="A45" s="210" t="s">
        <v>1523</v>
      </c>
      <c r="B45" s="212">
        <f>B46+B47</f>
        <v>1618</v>
      </c>
      <c r="C45" s="212">
        <f>C46+C47</f>
        <v>95722</v>
      </c>
      <c r="D45" s="241">
        <f>D46+D47</f>
        <v>90055</v>
      </c>
      <c r="E45" s="237">
        <f t="shared" si="0"/>
        <v>94.1</v>
      </c>
      <c r="F45" s="237">
        <v>82.6</v>
      </c>
    </row>
    <row r="46" spans="1:6" ht="21" customHeight="1">
      <c r="A46" s="220" t="s">
        <v>1524</v>
      </c>
      <c r="B46" s="215">
        <v>200</v>
      </c>
      <c r="C46" s="215">
        <v>92600</v>
      </c>
      <c r="D46" s="240">
        <v>88381</v>
      </c>
      <c r="E46" s="239">
        <f t="shared" si="0"/>
        <v>95.4</v>
      </c>
      <c r="F46" s="239">
        <v>84.7</v>
      </c>
    </row>
    <row r="47" spans="1:6" ht="21" customHeight="1">
      <c r="A47" s="220" t="s">
        <v>1525</v>
      </c>
      <c r="B47" s="215">
        <v>1418</v>
      </c>
      <c r="C47" s="215">
        <v>3122</v>
      </c>
      <c r="D47" s="240">
        <v>1674</v>
      </c>
      <c r="E47" s="239">
        <f t="shared" si="0"/>
        <v>53.6</v>
      </c>
      <c r="F47" s="239">
        <v>35.9</v>
      </c>
    </row>
    <row r="48" spans="1:6" s="34" customFormat="1" ht="21" customHeight="1">
      <c r="A48" s="210" t="s">
        <v>1526</v>
      </c>
      <c r="B48" s="211">
        <v>18158</v>
      </c>
      <c r="C48" s="242">
        <v>18386</v>
      </c>
      <c r="D48" s="242">
        <v>18386</v>
      </c>
      <c r="E48" s="237">
        <f t="shared" si="0"/>
        <v>100</v>
      </c>
      <c r="F48" s="237">
        <v>113.1</v>
      </c>
    </row>
    <row r="49" spans="1:6" ht="21" customHeight="1">
      <c r="A49" s="210" t="s">
        <v>1527</v>
      </c>
      <c r="B49" s="211">
        <v>120</v>
      </c>
      <c r="C49" s="242">
        <v>149</v>
      </c>
      <c r="D49" s="242">
        <v>149</v>
      </c>
      <c r="E49" s="237">
        <f t="shared" si="0"/>
        <v>100</v>
      </c>
      <c r="F49" s="237">
        <v>125</v>
      </c>
    </row>
    <row r="50" spans="1:6" ht="21" customHeight="1">
      <c r="A50" s="210"/>
      <c r="B50" s="211"/>
      <c r="C50" s="242"/>
      <c r="D50" s="242"/>
      <c r="E50" s="237"/>
      <c r="F50" s="237"/>
    </row>
    <row r="51" spans="1:6" ht="21" customHeight="1">
      <c r="A51" s="243" t="s">
        <v>1528</v>
      </c>
      <c r="B51" s="212">
        <f>SUM(B5,,B8,B9,B39,B42,B45,B48,B49)</f>
        <v>112190</v>
      </c>
      <c r="C51" s="212">
        <f t="shared" ref="C51:D51" si="3">SUM(C5,,C8,C9,C39,C42,C45,C48,C49)</f>
        <v>252471</v>
      </c>
      <c r="D51" s="212">
        <f t="shared" si="3"/>
        <v>224609</v>
      </c>
      <c r="E51" s="244">
        <f t="shared" si="0"/>
        <v>88.96</v>
      </c>
      <c r="F51" s="237">
        <v>93.8</v>
      </c>
    </row>
  </sheetData>
  <mergeCells count="2">
    <mergeCell ref="A2:F2"/>
    <mergeCell ref="D3:F3"/>
  </mergeCells>
  <phoneticPr fontId="61" type="noConversion"/>
  <printOptions horizontalCentered="1"/>
  <pageMargins left="0.82677165354330695" right="0.70866141732283505" top="0.98425196850393704" bottom="0.98425196850393704" header="0.511811023622047" footer="0.70866141732283505"/>
  <pageSetup paperSize="9" scale="93" orientation="portrait" useFirstPageNumber="1"/>
  <headerFooter>
    <oddFooter>&amp;C第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FY22"/>
  <sheetViews>
    <sheetView showZeros="0" topLeftCell="A7" workbookViewId="0"/>
  </sheetViews>
  <sheetFormatPr defaultColWidth="26" defaultRowHeight="13.5"/>
  <cols>
    <col min="1" max="1" width="30.125" style="125" customWidth="1"/>
    <col min="2" max="2" width="11.875" style="124" customWidth="1"/>
    <col min="3" max="3" width="30.5" style="125" customWidth="1"/>
    <col min="4" max="4" width="12" style="124" customWidth="1"/>
    <col min="5" max="26" width="9.125" style="125" customWidth="1"/>
    <col min="27" max="16384" width="26" style="125"/>
  </cols>
  <sheetData>
    <row r="1" spans="1:181" s="120" customFormat="1" ht="27" customHeight="1">
      <c r="A1" s="1" t="s">
        <v>1529</v>
      </c>
      <c r="B1" s="126"/>
      <c r="C1" s="127"/>
      <c r="D1" s="128"/>
    </row>
    <row r="2" spans="1:181" ht="35.25" customHeight="1">
      <c r="A2" s="522" t="s">
        <v>1530</v>
      </c>
      <c r="B2" s="523"/>
      <c r="C2" s="522"/>
      <c r="D2" s="523"/>
    </row>
    <row r="3" spans="1:181" s="121" customFormat="1" ht="31.5" customHeight="1">
      <c r="A3" s="129"/>
      <c r="B3" s="130"/>
      <c r="C3" s="131"/>
      <c r="D3" s="132" t="s">
        <v>1219</v>
      </c>
    </row>
    <row r="4" spans="1:181" ht="31.5" customHeight="1">
      <c r="A4" s="133" t="s">
        <v>1531</v>
      </c>
      <c r="B4" s="134" t="s">
        <v>96</v>
      </c>
      <c r="C4" s="133" t="s">
        <v>1532</v>
      </c>
      <c r="D4" s="134" t="s">
        <v>96</v>
      </c>
    </row>
    <row r="5" spans="1:181" ht="31.5" customHeight="1">
      <c r="A5" s="136" t="s">
        <v>1533</v>
      </c>
      <c r="B5" s="179">
        <f>'23'!D23</f>
        <v>165657</v>
      </c>
      <c r="C5" s="136" t="s">
        <v>1534</v>
      </c>
      <c r="D5" s="179">
        <f>'24'!D51</f>
        <v>224609</v>
      </c>
    </row>
    <row r="6" spans="1:181" ht="31.5" customHeight="1">
      <c r="A6" s="136" t="s">
        <v>161</v>
      </c>
      <c r="B6" s="179">
        <f>SUM(B7:B10)</f>
        <v>248994</v>
      </c>
      <c r="C6" s="136" t="s">
        <v>162</v>
      </c>
      <c r="D6" s="179">
        <f>SUM(D7)</f>
        <v>25000</v>
      </c>
    </row>
    <row r="7" spans="1:181" s="20" customFormat="1" ht="31.5" customHeight="1">
      <c r="A7" s="138" t="s">
        <v>163</v>
      </c>
      <c r="B7" s="181">
        <v>2945</v>
      </c>
      <c r="C7" s="138" t="s">
        <v>170</v>
      </c>
      <c r="D7" s="181">
        <v>25000</v>
      </c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5"/>
      <c r="EG7" s="125"/>
      <c r="EH7" s="125"/>
      <c r="EI7" s="125"/>
      <c r="EJ7" s="125"/>
      <c r="EK7" s="125"/>
      <c r="EL7" s="125"/>
      <c r="EM7" s="125"/>
      <c r="EN7" s="125"/>
      <c r="EO7" s="125"/>
      <c r="EP7" s="125"/>
      <c r="EQ7" s="125"/>
      <c r="ER7" s="125"/>
      <c r="ES7" s="125"/>
      <c r="ET7" s="125"/>
      <c r="EU7" s="125"/>
      <c r="EV7" s="125"/>
      <c r="EW7" s="125"/>
      <c r="EX7" s="125"/>
      <c r="EY7" s="125"/>
      <c r="EZ7" s="125"/>
      <c r="FA7" s="125"/>
      <c r="FB7" s="125"/>
      <c r="FC7" s="125"/>
      <c r="FD7" s="125"/>
      <c r="FE7" s="125"/>
      <c r="FF7" s="125"/>
      <c r="FG7" s="125"/>
      <c r="FH7" s="125"/>
      <c r="FI7" s="125"/>
      <c r="FJ7" s="125"/>
      <c r="FK7" s="125"/>
      <c r="FL7" s="125"/>
      <c r="FM7" s="125"/>
      <c r="FN7" s="125"/>
      <c r="FO7" s="125"/>
      <c r="FP7" s="125"/>
      <c r="FQ7" s="125"/>
      <c r="FR7" s="125"/>
      <c r="FS7" s="125"/>
      <c r="FT7" s="125"/>
      <c r="FU7" s="125"/>
      <c r="FV7" s="125"/>
      <c r="FW7" s="125"/>
      <c r="FX7" s="125"/>
      <c r="FY7" s="125"/>
    </row>
    <row r="8" spans="1:181" s="20" customFormat="1" ht="31.5" customHeight="1">
      <c r="A8" s="138" t="s">
        <v>1535</v>
      </c>
      <c r="B8" s="181">
        <v>12491</v>
      </c>
      <c r="C8" s="138" t="s">
        <v>1536</v>
      </c>
      <c r="D8" s="181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5"/>
      <c r="EG8" s="125"/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125"/>
      <c r="EW8" s="125"/>
      <c r="EX8" s="125"/>
      <c r="EY8" s="125"/>
      <c r="EZ8" s="125"/>
      <c r="FA8" s="125"/>
      <c r="FB8" s="125"/>
      <c r="FC8" s="125"/>
      <c r="FD8" s="125"/>
      <c r="FE8" s="125"/>
      <c r="FF8" s="125"/>
      <c r="FG8" s="125"/>
      <c r="FH8" s="125"/>
      <c r="FI8" s="125"/>
      <c r="FJ8" s="125"/>
      <c r="FK8" s="125"/>
      <c r="FL8" s="125"/>
      <c r="FM8" s="125"/>
      <c r="FN8" s="125"/>
      <c r="FO8" s="125"/>
      <c r="FP8" s="125"/>
      <c r="FQ8" s="125"/>
      <c r="FR8" s="125"/>
      <c r="FS8" s="125"/>
      <c r="FT8" s="125"/>
      <c r="FU8" s="125"/>
      <c r="FV8" s="125"/>
      <c r="FW8" s="125"/>
      <c r="FX8" s="125"/>
      <c r="FY8" s="125"/>
    </row>
    <row r="9" spans="1:181" s="20" customFormat="1" ht="31.5" customHeight="1">
      <c r="A9" s="138" t="s">
        <v>173</v>
      </c>
      <c r="B9" s="181">
        <v>2278</v>
      </c>
      <c r="C9" s="136" t="s">
        <v>190</v>
      </c>
      <c r="D9" s="182">
        <f>D10</f>
        <v>137180</v>
      </c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5"/>
      <c r="EG9" s="125"/>
      <c r="EH9" s="125"/>
      <c r="EI9" s="125"/>
      <c r="EJ9" s="125"/>
      <c r="EK9" s="125"/>
      <c r="EL9" s="125"/>
      <c r="EM9" s="125"/>
      <c r="EN9" s="125"/>
      <c r="EO9" s="125"/>
      <c r="EP9" s="125"/>
      <c r="EQ9" s="125"/>
      <c r="ER9" s="125"/>
      <c r="ES9" s="125"/>
      <c r="ET9" s="125"/>
      <c r="EU9" s="125"/>
      <c r="EV9" s="125"/>
      <c r="EW9" s="125"/>
      <c r="EX9" s="125"/>
      <c r="EY9" s="125"/>
      <c r="EZ9" s="125"/>
      <c r="FA9" s="125"/>
      <c r="FB9" s="125"/>
      <c r="FC9" s="125"/>
      <c r="FD9" s="125"/>
      <c r="FE9" s="125"/>
      <c r="FF9" s="125"/>
      <c r="FG9" s="125"/>
      <c r="FH9" s="125"/>
      <c r="FI9" s="125"/>
      <c r="FJ9" s="125"/>
      <c r="FK9" s="125"/>
      <c r="FL9" s="125"/>
      <c r="FM9" s="125"/>
      <c r="FN9" s="125"/>
      <c r="FO9" s="125"/>
      <c r="FP9" s="125"/>
      <c r="FQ9" s="125"/>
      <c r="FR9" s="125"/>
      <c r="FS9" s="125"/>
      <c r="FT9" s="125"/>
      <c r="FU9" s="125"/>
      <c r="FV9" s="125"/>
      <c r="FW9" s="125"/>
      <c r="FX9" s="125"/>
      <c r="FY9" s="125"/>
    </row>
    <row r="10" spans="1:181" s="122" customFormat="1" ht="31.5" customHeight="1">
      <c r="A10" s="138" t="s">
        <v>193</v>
      </c>
      <c r="B10" s="202">
        <f>B11</f>
        <v>231280</v>
      </c>
      <c r="C10" s="138" t="s">
        <v>1537</v>
      </c>
      <c r="D10" s="181">
        <v>137180</v>
      </c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125"/>
      <c r="FK10" s="125"/>
      <c r="FL10" s="125"/>
      <c r="FM10" s="125"/>
      <c r="FN10" s="125"/>
      <c r="FO10" s="125"/>
      <c r="FP10" s="125"/>
      <c r="FQ10" s="125"/>
      <c r="FR10" s="125"/>
      <c r="FS10" s="125"/>
      <c r="FT10" s="125"/>
      <c r="FU10" s="125"/>
      <c r="FV10" s="125"/>
      <c r="FW10" s="125"/>
      <c r="FX10" s="125"/>
      <c r="FY10" s="125"/>
    </row>
    <row r="11" spans="1:181" s="122" customFormat="1" ht="31.5" customHeight="1">
      <c r="A11" s="138" t="s">
        <v>1538</v>
      </c>
      <c r="B11" s="202">
        <f>SUM(B12:B13)</f>
        <v>231280</v>
      </c>
      <c r="C11" s="203" t="s">
        <v>1539</v>
      </c>
      <c r="D11" s="181">
        <v>109300</v>
      </c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5"/>
      <c r="EG11" s="125"/>
      <c r="EH11" s="125"/>
      <c r="EI11" s="125"/>
      <c r="EJ11" s="125"/>
      <c r="EK11" s="125"/>
      <c r="EL11" s="125"/>
      <c r="EM11" s="125"/>
      <c r="EN11" s="125"/>
      <c r="EO11" s="125"/>
      <c r="EP11" s="125"/>
      <c r="EQ11" s="125"/>
      <c r="ER11" s="125"/>
      <c r="ES11" s="125"/>
      <c r="ET11" s="125"/>
      <c r="EU11" s="125"/>
      <c r="EV11" s="125"/>
      <c r="EW11" s="125"/>
      <c r="EX11" s="125"/>
      <c r="EY11" s="125"/>
      <c r="EZ11" s="125"/>
      <c r="FA11" s="125"/>
      <c r="FB11" s="125"/>
      <c r="FC11" s="125"/>
      <c r="FD11" s="125"/>
      <c r="FE11" s="125"/>
      <c r="FF11" s="125"/>
      <c r="FG11" s="125"/>
      <c r="FH11" s="125"/>
      <c r="FI11" s="125"/>
      <c r="FJ11" s="125"/>
      <c r="FK11" s="125"/>
      <c r="FL11" s="125"/>
      <c r="FM11" s="125"/>
      <c r="FN11" s="125"/>
      <c r="FO11" s="125"/>
      <c r="FP11" s="125"/>
      <c r="FQ11" s="125"/>
      <c r="FR11" s="125"/>
      <c r="FS11" s="125"/>
      <c r="FT11" s="125"/>
      <c r="FU11" s="125"/>
      <c r="FV11" s="125"/>
      <c r="FW11" s="125"/>
      <c r="FX11" s="125"/>
      <c r="FY11" s="125"/>
    </row>
    <row r="12" spans="1:181" s="122" customFormat="1" ht="31.5" customHeight="1">
      <c r="A12" s="138" t="s">
        <v>1540</v>
      </c>
      <c r="B12" s="201">
        <v>102400</v>
      </c>
      <c r="C12" s="204" t="s">
        <v>200</v>
      </c>
      <c r="D12" s="179">
        <f>B16-D5-D6-D9</f>
        <v>27862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5"/>
      <c r="EG12" s="125"/>
      <c r="EH12" s="125"/>
      <c r="EI12" s="125"/>
      <c r="EJ12" s="125"/>
      <c r="EK12" s="125"/>
      <c r="EL12" s="125"/>
      <c r="EM12" s="125"/>
      <c r="EN12" s="125"/>
      <c r="EO12" s="125"/>
      <c r="EP12" s="125"/>
      <c r="EQ12" s="125"/>
      <c r="ER12" s="125"/>
      <c r="ES12" s="125"/>
      <c r="ET12" s="125"/>
      <c r="EU12" s="125"/>
      <c r="EV12" s="125"/>
      <c r="EW12" s="125"/>
      <c r="EX12" s="125"/>
      <c r="EY12" s="125"/>
      <c r="EZ12" s="125"/>
      <c r="FA12" s="125"/>
      <c r="FB12" s="125"/>
      <c r="FC12" s="125"/>
      <c r="FD12" s="125"/>
      <c r="FE12" s="125"/>
      <c r="FF12" s="125"/>
      <c r="FG12" s="125"/>
      <c r="FH12" s="125"/>
      <c r="FI12" s="125"/>
      <c r="FJ12" s="125"/>
      <c r="FK12" s="125"/>
      <c r="FL12" s="125"/>
      <c r="FM12" s="125"/>
      <c r="FN12" s="125"/>
      <c r="FO12" s="125"/>
      <c r="FP12" s="125"/>
      <c r="FQ12" s="125"/>
      <c r="FR12" s="125"/>
      <c r="FS12" s="125"/>
      <c r="FT12" s="125"/>
      <c r="FU12" s="125"/>
      <c r="FV12" s="125"/>
      <c r="FW12" s="125"/>
      <c r="FX12" s="125"/>
      <c r="FY12" s="125"/>
    </row>
    <row r="13" spans="1:181" s="122" customFormat="1" ht="31.5" customHeight="1">
      <c r="A13" s="138" t="s">
        <v>1541</v>
      </c>
      <c r="B13" s="202">
        <v>128880</v>
      </c>
      <c r="C13" s="138"/>
      <c r="D13" s="201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  <c r="EE13" s="125"/>
      <c r="EF13" s="125"/>
      <c r="EG13" s="125"/>
      <c r="EH13" s="125"/>
      <c r="EI13" s="125"/>
      <c r="EJ13" s="125"/>
      <c r="EK13" s="125"/>
      <c r="EL13" s="125"/>
      <c r="EM13" s="125"/>
      <c r="EN13" s="125"/>
      <c r="EO13" s="125"/>
      <c r="EP13" s="125"/>
      <c r="EQ13" s="125"/>
      <c r="ER13" s="125"/>
      <c r="ES13" s="125"/>
      <c r="ET13" s="125"/>
      <c r="EU13" s="125"/>
      <c r="EV13" s="125"/>
      <c r="EW13" s="125"/>
      <c r="EX13" s="125"/>
      <c r="EY13" s="125"/>
      <c r="EZ13" s="125"/>
      <c r="FA13" s="125"/>
      <c r="FB13" s="125"/>
      <c r="FC13" s="125"/>
      <c r="FD13" s="125"/>
      <c r="FE13" s="125"/>
      <c r="FF13" s="125"/>
      <c r="FG13" s="125"/>
      <c r="FH13" s="125"/>
      <c r="FI13" s="125"/>
      <c r="FJ13" s="125"/>
      <c r="FK13" s="125"/>
      <c r="FL13" s="125"/>
      <c r="FM13" s="125"/>
      <c r="FN13" s="125"/>
      <c r="FO13" s="125"/>
      <c r="FP13" s="125"/>
      <c r="FQ13" s="125"/>
      <c r="FR13" s="125"/>
      <c r="FS13" s="125"/>
      <c r="FT13" s="125"/>
      <c r="FU13" s="125"/>
      <c r="FV13" s="125"/>
      <c r="FW13" s="125"/>
      <c r="FX13" s="125"/>
      <c r="FY13" s="125"/>
    </row>
    <row r="14" spans="1:181" s="122" customFormat="1" ht="31.5" customHeight="1">
      <c r="A14" s="138"/>
      <c r="B14" s="202"/>
      <c r="C14" s="205"/>
      <c r="D14" s="20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  <c r="EE14" s="125"/>
      <c r="EF14" s="125"/>
      <c r="EG14" s="125"/>
      <c r="EH14" s="125"/>
      <c r="EI14" s="125"/>
      <c r="EJ14" s="125"/>
      <c r="EK14" s="125"/>
      <c r="EL14" s="125"/>
      <c r="EM14" s="125"/>
      <c r="EN14" s="125"/>
      <c r="EO14" s="125"/>
      <c r="EP14" s="125"/>
      <c r="EQ14" s="125"/>
      <c r="ER14" s="125"/>
      <c r="ES14" s="125"/>
      <c r="ET14" s="125"/>
      <c r="EU14" s="125"/>
      <c r="EV14" s="125"/>
      <c r="EW14" s="125"/>
      <c r="EX14" s="125"/>
      <c r="EY14" s="125"/>
      <c r="EZ14" s="125"/>
      <c r="FA14" s="125"/>
      <c r="FB14" s="125"/>
      <c r="FC14" s="125"/>
      <c r="FD14" s="125"/>
      <c r="FE14" s="125"/>
      <c r="FF14" s="125"/>
      <c r="FG14" s="125"/>
      <c r="FH14" s="125"/>
      <c r="FI14" s="125"/>
      <c r="FJ14" s="125"/>
      <c r="FK14" s="125"/>
      <c r="FL14" s="125"/>
      <c r="FM14" s="125"/>
      <c r="FN14" s="125"/>
      <c r="FO14" s="125"/>
      <c r="FP14" s="125"/>
      <c r="FQ14" s="125"/>
      <c r="FR14" s="125"/>
      <c r="FS14" s="125"/>
      <c r="FT14" s="125"/>
      <c r="FU14" s="125"/>
      <c r="FV14" s="125"/>
      <c r="FW14" s="125"/>
      <c r="FX14" s="125"/>
      <c r="FY14" s="125"/>
    </row>
    <row r="15" spans="1:181" s="122" customFormat="1" ht="31.5" customHeight="1">
      <c r="A15" s="149"/>
      <c r="B15" s="206"/>
      <c r="C15" s="204"/>
      <c r="D15" s="201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  <c r="EA15" s="125"/>
      <c r="EB15" s="125"/>
      <c r="EC15" s="125"/>
      <c r="ED15" s="125"/>
      <c r="EE15" s="125"/>
      <c r="EF15" s="125"/>
      <c r="EG15" s="125"/>
      <c r="EH15" s="125"/>
      <c r="EI15" s="125"/>
      <c r="EJ15" s="125"/>
      <c r="EK15" s="125"/>
      <c r="EL15" s="125"/>
      <c r="EM15" s="125"/>
      <c r="EN15" s="125"/>
      <c r="EO15" s="125"/>
      <c r="EP15" s="125"/>
      <c r="EQ15" s="125"/>
      <c r="ER15" s="125"/>
      <c r="ES15" s="125"/>
      <c r="ET15" s="125"/>
      <c r="EU15" s="125"/>
      <c r="EV15" s="125"/>
      <c r="EW15" s="125"/>
      <c r="EX15" s="125"/>
      <c r="EY15" s="125"/>
      <c r="EZ15" s="125"/>
      <c r="FA15" s="125"/>
      <c r="FB15" s="125"/>
      <c r="FC15" s="125"/>
      <c r="FD15" s="125"/>
      <c r="FE15" s="125"/>
      <c r="FF15" s="125"/>
      <c r="FG15" s="125"/>
      <c r="FH15" s="125"/>
      <c r="FI15" s="125"/>
      <c r="FJ15" s="125"/>
      <c r="FK15" s="125"/>
      <c r="FL15" s="125"/>
      <c r="FM15" s="125"/>
      <c r="FN15" s="125"/>
      <c r="FO15" s="125"/>
      <c r="FP15" s="125"/>
      <c r="FQ15" s="125"/>
      <c r="FR15" s="125"/>
      <c r="FS15" s="125"/>
      <c r="FT15" s="125"/>
      <c r="FU15" s="125"/>
      <c r="FV15" s="125"/>
      <c r="FW15" s="125"/>
      <c r="FX15" s="125"/>
      <c r="FY15" s="125"/>
    </row>
    <row r="16" spans="1:181" s="122" customFormat="1" ht="31.5" customHeight="1">
      <c r="A16" s="153" t="s">
        <v>203</v>
      </c>
      <c r="B16" s="182">
        <f>B5+B6</f>
        <v>414651</v>
      </c>
      <c r="C16" s="236" t="s">
        <v>204</v>
      </c>
      <c r="D16" s="179">
        <f>D5+D6+D9+D12</f>
        <v>414651</v>
      </c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  <c r="EA16" s="125"/>
      <c r="EB16" s="125"/>
      <c r="EC16" s="125"/>
      <c r="ED16" s="125"/>
      <c r="EE16" s="125"/>
      <c r="EF16" s="125"/>
      <c r="EG16" s="125"/>
      <c r="EH16" s="125"/>
      <c r="EI16" s="125"/>
      <c r="EJ16" s="125"/>
      <c r="EK16" s="125"/>
      <c r="EL16" s="125"/>
      <c r="EM16" s="125"/>
      <c r="EN16" s="125"/>
      <c r="EO16" s="125"/>
      <c r="EP16" s="125"/>
      <c r="EQ16" s="125"/>
      <c r="ER16" s="125"/>
      <c r="ES16" s="125"/>
      <c r="ET16" s="125"/>
      <c r="EU16" s="125"/>
      <c r="EV16" s="125"/>
      <c r="EW16" s="125"/>
      <c r="EX16" s="125"/>
      <c r="EY16" s="125"/>
      <c r="EZ16" s="125"/>
      <c r="FA16" s="125"/>
      <c r="FB16" s="125"/>
      <c r="FC16" s="125"/>
      <c r="FD16" s="125"/>
      <c r="FE16" s="125"/>
      <c r="FF16" s="125"/>
      <c r="FG16" s="125"/>
      <c r="FH16" s="125"/>
      <c r="FI16" s="125"/>
      <c r="FJ16" s="125"/>
      <c r="FK16" s="125"/>
      <c r="FL16" s="125"/>
      <c r="FM16" s="125"/>
      <c r="FN16" s="125"/>
      <c r="FO16" s="125"/>
      <c r="FP16" s="125"/>
      <c r="FQ16" s="125"/>
      <c r="FR16" s="125"/>
      <c r="FS16" s="125"/>
      <c r="FT16" s="125"/>
      <c r="FU16" s="125"/>
      <c r="FV16" s="125"/>
      <c r="FW16" s="125"/>
      <c r="FX16" s="125"/>
      <c r="FY16" s="125"/>
    </row>
    <row r="17" ht="19.7" customHeight="1"/>
    <row r="18" ht="19.7" customHeight="1"/>
    <row r="19" ht="19.7" customHeight="1"/>
    <row r="20" ht="19.7" customHeight="1"/>
    <row r="21" ht="19.7" customHeight="1"/>
    <row r="22" ht="19.7" customHeight="1"/>
  </sheetData>
  <mergeCells count="1">
    <mergeCell ref="A2:D2"/>
  </mergeCells>
  <phoneticPr fontId="61" type="noConversion"/>
  <printOptions horizontalCentered="1"/>
  <pageMargins left="0.82677165354330695" right="0.70866141732283505" top="0.98425196850393704" bottom="0.78740157480314998" header="0.511811023622047" footer="0.70866141732283505"/>
  <pageSetup paperSize="9" scale="93" orientation="portrait" useFirstPageNumber="1"/>
  <headerFooter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EB57"/>
  <sheetViews>
    <sheetView showZeros="0" workbookViewId="0"/>
  </sheetViews>
  <sheetFormatPr defaultColWidth="9" defaultRowHeight="14.25"/>
  <cols>
    <col min="1" max="1" width="40.125" style="157" customWidth="1"/>
    <col min="2" max="5" width="10.125" style="158" customWidth="1"/>
    <col min="6" max="132" width="9" style="157"/>
  </cols>
  <sheetData>
    <row r="1" spans="1:6" ht="27" customHeight="1">
      <c r="A1" s="159" t="s">
        <v>1542</v>
      </c>
      <c r="B1" s="160"/>
      <c r="C1" s="160"/>
      <c r="D1" s="160"/>
      <c r="E1" s="160"/>
    </row>
    <row r="2" spans="1:6" ht="32.25" customHeight="1">
      <c r="A2" s="518" t="s">
        <v>1543</v>
      </c>
      <c r="B2" s="519"/>
      <c r="C2" s="519"/>
      <c r="D2" s="519"/>
      <c r="E2" s="519"/>
    </row>
    <row r="3" spans="1:6" ht="19.899999999999999" customHeight="1">
      <c r="A3" s="161"/>
      <c r="B3" s="208"/>
      <c r="C3" s="524" t="s">
        <v>92</v>
      </c>
      <c r="D3" s="524"/>
      <c r="E3" s="524"/>
    </row>
    <row r="4" spans="1:6" s="122" customFormat="1" ht="41.25" customHeight="1">
      <c r="A4" s="225" t="s">
        <v>93</v>
      </c>
      <c r="B4" s="226" t="s">
        <v>94</v>
      </c>
      <c r="C4" s="226" t="s">
        <v>207</v>
      </c>
      <c r="D4" s="227" t="s">
        <v>96</v>
      </c>
      <c r="E4" s="227" t="s">
        <v>97</v>
      </c>
    </row>
    <row r="5" spans="1:6" s="122" customFormat="1" ht="27.75" customHeight="1">
      <c r="A5" s="171" t="s">
        <v>1462</v>
      </c>
      <c r="B5" s="228"/>
      <c r="C5" s="228"/>
      <c r="D5" s="228"/>
      <c r="E5" s="229"/>
    </row>
    <row r="6" spans="1:6" s="122" customFormat="1" ht="27.75" customHeight="1">
      <c r="A6" s="172" t="s">
        <v>1463</v>
      </c>
      <c r="B6" s="228"/>
      <c r="C6" s="228"/>
      <c r="D6" s="228"/>
      <c r="E6" s="229"/>
    </row>
    <row r="7" spans="1:6" s="122" customFormat="1" ht="27.75" customHeight="1">
      <c r="A7" s="171" t="s">
        <v>1464</v>
      </c>
      <c r="B7" s="230">
        <v>5150</v>
      </c>
      <c r="C7" s="230">
        <v>5150</v>
      </c>
      <c r="D7" s="230">
        <v>3011</v>
      </c>
      <c r="E7" s="231">
        <f>D7/C7*100</f>
        <v>58.5</v>
      </c>
    </row>
    <row r="8" spans="1:6" s="122" customFormat="1" ht="27.75" customHeight="1">
      <c r="A8" s="171" t="s">
        <v>1465</v>
      </c>
      <c r="B8" s="230">
        <v>150</v>
      </c>
      <c r="C8" s="230">
        <v>150</v>
      </c>
      <c r="D8" s="230">
        <v>121</v>
      </c>
      <c r="E8" s="231">
        <f t="shared" ref="E8:E24" si="0">D8/C8*100</f>
        <v>80.7</v>
      </c>
    </row>
    <row r="9" spans="1:6" s="122" customFormat="1" ht="27.75" customHeight="1">
      <c r="A9" s="171" t="s">
        <v>1466</v>
      </c>
      <c r="B9" s="230">
        <f>SUM(B10:B14)</f>
        <v>119610</v>
      </c>
      <c r="C9" s="230">
        <f>SUM(C10:C14)</f>
        <v>139610</v>
      </c>
      <c r="D9" s="230">
        <f>SUM(D10:D14)</f>
        <v>143987</v>
      </c>
      <c r="E9" s="231">
        <f t="shared" si="0"/>
        <v>103.1</v>
      </c>
    </row>
    <row r="10" spans="1:6" s="122" customFormat="1" ht="27.75" customHeight="1">
      <c r="A10" s="173" t="s">
        <v>1544</v>
      </c>
      <c r="B10" s="228">
        <v>53810</v>
      </c>
      <c r="C10" s="228">
        <v>73810</v>
      </c>
      <c r="D10" s="228">
        <v>57319</v>
      </c>
      <c r="E10" s="232">
        <f t="shared" si="0"/>
        <v>77.7</v>
      </c>
    </row>
    <row r="11" spans="1:6" s="122" customFormat="1" ht="27.75" customHeight="1">
      <c r="A11" s="173" t="s">
        <v>1545</v>
      </c>
      <c r="B11" s="228">
        <v>800</v>
      </c>
      <c r="C11" s="228">
        <v>800</v>
      </c>
      <c r="D11" s="228">
        <v>2711</v>
      </c>
      <c r="E11" s="232">
        <f t="shared" si="0"/>
        <v>338.9</v>
      </c>
    </row>
    <row r="12" spans="1:6" s="122" customFormat="1" ht="27.75" customHeight="1">
      <c r="A12" s="173" t="s">
        <v>1546</v>
      </c>
      <c r="B12" s="228">
        <v>45000</v>
      </c>
      <c r="C12" s="228">
        <v>45000</v>
      </c>
      <c r="D12" s="228">
        <v>54898</v>
      </c>
      <c r="E12" s="232">
        <f t="shared" si="0"/>
        <v>122</v>
      </c>
      <c r="F12" s="233"/>
    </row>
    <row r="13" spans="1:6" s="122" customFormat="1" ht="27.75" customHeight="1">
      <c r="A13" s="173" t="s">
        <v>1547</v>
      </c>
      <c r="B13" s="228"/>
      <c r="C13" s="228"/>
      <c r="D13" s="228">
        <v>-287</v>
      </c>
      <c r="E13" s="232"/>
      <c r="F13" s="233"/>
    </row>
    <row r="14" spans="1:6" s="122" customFormat="1" ht="27.75" customHeight="1">
      <c r="A14" s="173" t="s">
        <v>1548</v>
      </c>
      <c r="B14" s="228">
        <v>20000</v>
      </c>
      <c r="C14" s="228">
        <v>20000</v>
      </c>
      <c r="D14" s="228">
        <v>29346</v>
      </c>
      <c r="E14" s="232">
        <f t="shared" si="0"/>
        <v>146.69999999999999</v>
      </c>
      <c r="F14" s="233"/>
    </row>
    <row r="15" spans="1:6" s="122" customFormat="1" ht="27.75" customHeight="1">
      <c r="A15" s="234" t="s">
        <v>1472</v>
      </c>
      <c r="B15" s="228"/>
      <c r="C15" s="228"/>
      <c r="D15" s="228"/>
      <c r="E15" s="232"/>
    </row>
    <row r="16" spans="1:6" s="122" customFormat="1" ht="27.75" customHeight="1">
      <c r="A16" s="174" t="s">
        <v>1473</v>
      </c>
      <c r="B16" s="228"/>
      <c r="C16" s="228"/>
      <c r="D16" s="228"/>
      <c r="E16" s="232"/>
    </row>
    <row r="17" spans="1:5" s="122" customFormat="1" ht="27.75" customHeight="1">
      <c r="A17" s="174" t="s">
        <v>1474</v>
      </c>
      <c r="B17" s="228"/>
      <c r="C17" s="228"/>
      <c r="D17" s="228"/>
      <c r="E17" s="232"/>
    </row>
    <row r="18" spans="1:5" s="122" customFormat="1" ht="27.75" customHeight="1">
      <c r="A18" s="174" t="s">
        <v>1475</v>
      </c>
      <c r="B18" s="230">
        <v>850</v>
      </c>
      <c r="C18" s="230">
        <v>850</v>
      </c>
      <c r="D18" s="230">
        <v>577</v>
      </c>
      <c r="E18" s="231">
        <f t="shared" si="0"/>
        <v>67.900000000000006</v>
      </c>
    </row>
    <row r="19" spans="1:5" s="122" customFormat="1" ht="27.75" customHeight="1">
      <c r="A19" s="174" t="s">
        <v>1476</v>
      </c>
      <c r="B19" s="228"/>
      <c r="C19" s="228"/>
      <c r="D19" s="228"/>
      <c r="E19" s="232"/>
    </row>
    <row r="20" spans="1:5" s="122" customFormat="1" ht="27.75" customHeight="1">
      <c r="A20" s="174" t="s">
        <v>1477</v>
      </c>
      <c r="B20" s="230">
        <v>740</v>
      </c>
      <c r="C20" s="230">
        <v>740</v>
      </c>
      <c r="D20" s="230">
        <v>717</v>
      </c>
      <c r="E20" s="231">
        <f t="shared" si="0"/>
        <v>96.9</v>
      </c>
    </row>
    <row r="21" spans="1:5" s="122" customFormat="1" ht="27.75" customHeight="1">
      <c r="A21" s="174" t="s">
        <v>1478</v>
      </c>
      <c r="B21" s="228"/>
      <c r="C21" s="228"/>
      <c r="D21" s="228"/>
      <c r="E21" s="232"/>
    </row>
    <row r="22" spans="1:5" ht="27.75" customHeight="1">
      <c r="A22" s="174" t="s">
        <v>1479</v>
      </c>
      <c r="B22" s="230">
        <v>12500</v>
      </c>
      <c r="C22" s="230">
        <v>12500</v>
      </c>
      <c r="D22" s="230">
        <v>12500</v>
      </c>
      <c r="E22" s="231">
        <f t="shared" si="0"/>
        <v>100</v>
      </c>
    </row>
    <row r="23" spans="1:5" ht="27.75" customHeight="1">
      <c r="A23" s="174"/>
      <c r="B23" s="230"/>
      <c r="C23" s="230"/>
      <c r="D23" s="230"/>
      <c r="E23" s="231"/>
    </row>
    <row r="24" spans="1:5" ht="27.75" customHeight="1">
      <c r="A24" s="175" t="s">
        <v>1480</v>
      </c>
      <c r="B24" s="235">
        <f>SUM(B5,B6,B7,B8,B9,B15,B16,B17,B18,B19,B20,B21,B22)</f>
        <v>139000</v>
      </c>
      <c r="C24" s="235">
        <f>SUM(C5,C6,C7,C8,C9,C15,C16,C17,C18,C19,C20,C21,C22)</f>
        <v>159000</v>
      </c>
      <c r="D24" s="235">
        <f>SUM(D5,D6,D7,D8,D9,D15,D16,D17,D18,D19,D20,D21,D22)</f>
        <v>160913</v>
      </c>
      <c r="E24" s="231">
        <f t="shared" si="0"/>
        <v>101.2</v>
      </c>
    </row>
    <row r="25" spans="1:5" ht="20.100000000000001" customHeight="1">
      <c r="A25" s="176"/>
      <c r="B25" s="177"/>
      <c r="C25" s="177"/>
      <c r="D25" s="177"/>
      <c r="E25" s="177"/>
    </row>
    <row r="26" spans="1:5" ht="19.7" customHeight="1"/>
    <row r="27" spans="1:5" ht="19.7" customHeight="1"/>
    <row r="28" spans="1:5" ht="19.7" customHeight="1"/>
    <row r="29" spans="1:5" ht="19.7" customHeight="1"/>
    <row r="30" spans="1:5" ht="19.7" customHeight="1"/>
    <row r="31" spans="1:5" ht="19.7" customHeight="1"/>
    <row r="32" spans="1:5" ht="19.7" customHeight="1"/>
    <row r="33" ht="19.7" customHeight="1"/>
    <row r="34" ht="19.7" customHeight="1"/>
    <row r="35" ht="19.7" customHeight="1"/>
    <row r="36" ht="19.7" customHeight="1"/>
    <row r="37" ht="19.7" customHeight="1"/>
    <row r="38" ht="19.7" customHeight="1"/>
    <row r="39" ht="19.7" customHeight="1"/>
    <row r="40" ht="19.7" customHeight="1"/>
    <row r="41" ht="19.7" customHeight="1"/>
    <row r="42" ht="19.7" customHeight="1"/>
    <row r="43" ht="19.7" customHeight="1"/>
    <row r="44" ht="19.7" customHeight="1"/>
    <row r="45" ht="19.7" customHeight="1"/>
    <row r="46" ht="19.7" customHeight="1"/>
    <row r="47" ht="19.7" customHeight="1"/>
    <row r="48" ht="19.7" customHeight="1"/>
    <row r="49" ht="19.7" customHeight="1"/>
    <row r="50" ht="19.7" customHeight="1"/>
    <row r="51" ht="19.7" customHeight="1"/>
    <row r="52" ht="19.7" customHeight="1"/>
    <row r="53" ht="19.7" customHeight="1"/>
    <row r="54" ht="19.7" customHeight="1"/>
    <row r="55" ht="19.7" customHeight="1"/>
    <row r="56" ht="19.7" customHeight="1"/>
    <row r="57" ht="19.7" customHeight="1"/>
  </sheetData>
  <mergeCells count="2">
    <mergeCell ref="A2:E2"/>
    <mergeCell ref="C3:E3"/>
  </mergeCells>
  <phoneticPr fontId="61" type="noConversion"/>
  <printOptions horizontalCentered="1"/>
  <pageMargins left="0.82638888888888895" right="0.70833333333333304" top="0.98402777777777795" bottom="0.78680555555555598" header="0.51180555555555596" footer="0.70833333333333304"/>
  <pageSetup paperSize="9" scale="95" orientation="portrait" useFirstPageNumber="1"/>
  <headerFooter>
    <oddFooter>&amp;C第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E55"/>
  <sheetViews>
    <sheetView showZeros="0" workbookViewId="0"/>
  </sheetViews>
  <sheetFormatPr defaultColWidth="9" defaultRowHeight="14.25"/>
  <cols>
    <col min="1" max="1" width="41.25" style="157" customWidth="1"/>
    <col min="2" max="5" width="10.5" style="158" customWidth="1"/>
  </cols>
  <sheetData>
    <row r="1" spans="1:5" ht="27" customHeight="1">
      <c r="A1" s="159" t="s">
        <v>1549</v>
      </c>
      <c r="B1" s="160"/>
      <c r="C1" s="160"/>
      <c r="D1" s="160"/>
      <c r="E1" s="160"/>
    </row>
    <row r="2" spans="1:5" ht="34.5" customHeight="1">
      <c r="A2" s="518" t="s">
        <v>1550</v>
      </c>
      <c r="B2" s="519"/>
      <c r="C2" s="519"/>
      <c r="D2" s="519"/>
      <c r="E2" s="519"/>
    </row>
    <row r="3" spans="1:5" ht="19.899999999999999" customHeight="1">
      <c r="A3" s="161"/>
      <c r="B3" s="208"/>
      <c r="C3" s="209"/>
      <c r="D3" s="525" t="s">
        <v>92</v>
      </c>
      <c r="E3" s="525"/>
    </row>
    <row r="4" spans="1:5" ht="36.75" customHeight="1">
      <c r="A4" s="162" t="s">
        <v>93</v>
      </c>
      <c r="B4" s="163" t="s">
        <v>94</v>
      </c>
      <c r="C4" s="163" t="s">
        <v>207</v>
      </c>
      <c r="D4" s="163" t="s">
        <v>96</v>
      </c>
      <c r="E4" s="163" t="s">
        <v>97</v>
      </c>
    </row>
    <row r="5" spans="1:5" s="156" customFormat="1" ht="20.100000000000001" customHeight="1">
      <c r="A5" s="210" t="s">
        <v>1483</v>
      </c>
      <c r="B5" s="211">
        <f>B6+B7</f>
        <v>51</v>
      </c>
      <c r="C5" s="211">
        <f>C6+C7</f>
        <v>251</v>
      </c>
      <c r="D5" s="212">
        <f>D6+D7</f>
        <v>130</v>
      </c>
      <c r="E5" s="213">
        <f>D5/C5*100</f>
        <v>51.8</v>
      </c>
    </row>
    <row r="6" spans="1:5" ht="20.100000000000001" customHeight="1">
      <c r="A6" s="214" t="s">
        <v>1484</v>
      </c>
      <c r="B6" s="215">
        <v>51</v>
      </c>
      <c r="C6" s="215">
        <v>51</v>
      </c>
      <c r="D6" s="215">
        <v>50</v>
      </c>
      <c r="E6" s="216">
        <f t="shared" ref="E6:E51" si="0">D6/C6*100</f>
        <v>98</v>
      </c>
    </row>
    <row r="7" spans="1:5" ht="20.100000000000001" customHeight="1">
      <c r="A7" s="214" t="s">
        <v>1485</v>
      </c>
      <c r="B7" s="217"/>
      <c r="C7" s="215">
        <v>200</v>
      </c>
      <c r="D7" s="215">
        <v>80</v>
      </c>
      <c r="E7" s="216">
        <f t="shared" si="0"/>
        <v>40</v>
      </c>
    </row>
    <row r="8" spans="1:5" ht="20.100000000000001" customHeight="1">
      <c r="A8" s="218" t="s">
        <v>1486</v>
      </c>
      <c r="B8" s="217"/>
      <c r="C8" s="215"/>
      <c r="D8" s="215"/>
      <c r="E8" s="216"/>
    </row>
    <row r="9" spans="1:5" s="34" customFormat="1" ht="20.100000000000001" customHeight="1">
      <c r="A9" s="210" t="s">
        <v>1487</v>
      </c>
      <c r="B9" s="212">
        <f>SUM(B10,B25,B26,B27,B33:B38)</f>
        <v>91733</v>
      </c>
      <c r="C9" s="212">
        <f>SUM(C10,C25,C26,C27,C33:C38)</f>
        <v>120638</v>
      </c>
      <c r="D9" s="212">
        <f>SUM(D10,D25,D26,D27,D33:D38)</f>
        <v>99938</v>
      </c>
      <c r="E9" s="213">
        <f t="shared" si="0"/>
        <v>82.8</v>
      </c>
    </row>
    <row r="10" spans="1:5" ht="20.100000000000001" customHeight="1">
      <c r="A10" s="214" t="s">
        <v>1488</v>
      </c>
      <c r="B10" s="219">
        <f>SUM(B11:B24)</f>
        <v>84005</v>
      </c>
      <c r="C10" s="219">
        <f>SUM(C11:C24)</f>
        <v>116049</v>
      </c>
      <c r="D10" s="219">
        <f>SUM(D11:D24)</f>
        <v>95796</v>
      </c>
      <c r="E10" s="216">
        <f t="shared" si="0"/>
        <v>82.5</v>
      </c>
    </row>
    <row r="11" spans="1:5" ht="20.100000000000001" customHeight="1">
      <c r="A11" s="220" t="s">
        <v>1489</v>
      </c>
      <c r="B11" s="215">
        <v>46063</v>
      </c>
      <c r="C11" s="215">
        <v>42300</v>
      </c>
      <c r="D11" s="215">
        <v>30055</v>
      </c>
      <c r="E11" s="216">
        <v>71.400000000000006</v>
      </c>
    </row>
    <row r="12" spans="1:5" ht="20.100000000000001" customHeight="1">
      <c r="A12" s="220" t="s">
        <v>1490</v>
      </c>
      <c r="B12" s="215">
        <v>1480</v>
      </c>
      <c r="C12" s="215"/>
      <c r="D12" s="215"/>
      <c r="E12" s="216"/>
    </row>
    <row r="13" spans="1:5" ht="20.100000000000001" customHeight="1">
      <c r="A13" s="220" t="s">
        <v>1491</v>
      </c>
      <c r="B13" s="215">
        <v>1500</v>
      </c>
      <c r="C13" s="215">
        <v>978</v>
      </c>
      <c r="D13" s="215">
        <v>978</v>
      </c>
      <c r="E13" s="216">
        <v>100</v>
      </c>
    </row>
    <row r="14" spans="1:5" ht="20.100000000000001" customHeight="1">
      <c r="A14" s="220" t="s">
        <v>1492</v>
      </c>
      <c r="B14" s="215">
        <v>5405</v>
      </c>
      <c r="C14" s="215">
        <v>13550</v>
      </c>
      <c r="D14" s="215">
        <v>13521</v>
      </c>
      <c r="E14" s="216">
        <v>99.8</v>
      </c>
    </row>
    <row r="15" spans="1:5" ht="20.100000000000001" customHeight="1">
      <c r="A15" s="220" t="s">
        <v>1493</v>
      </c>
      <c r="B15" s="215"/>
      <c r="C15" s="215"/>
      <c r="D15" s="215"/>
      <c r="E15" s="216"/>
    </row>
    <row r="16" spans="1:5" ht="20.100000000000001" customHeight="1">
      <c r="A16" s="220" t="s">
        <v>1494</v>
      </c>
      <c r="B16" s="215">
        <v>100</v>
      </c>
      <c r="C16" s="215">
        <v>443</v>
      </c>
      <c r="D16" s="215">
        <v>401</v>
      </c>
      <c r="E16" s="216">
        <v>90.5</v>
      </c>
    </row>
    <row r="17" spans="1:5" ht="20.100000000000001" customHeight="1">
      <c r="A17" s="220" t="s">
        <v>1495</v>
      </c>
      <c r="B17" s="215"/>
      <c r="C17" s="215"/>
      <c r="D17" s="215"/>
      <c r="E17" s="216"/>
    </row>
    <row r="18" spans="1:5" ht="20.100000000000001" customHeight="1">
      <c r="A18" s="220" t="s">
        <v>1496</v>
      </c>
      <c r="B18" s="215">
        <v>95</v>
      </c>
      <c r="C18" s="215">
        <v>195</v>
      </c>
      <c r="D18" s="215">
        <v>165</v>
      </c>
      <c r="E18" s="216">
        <v>84.6</v>
      </c>
    </row>
    <row r="19" spans="1:5" ht="20.100000000000001" customHeight="1">
      <c r="A19" s="220" t="s">
        <v>1497</v>
      </c>
      <c r="B19" s="215"/>
      <c r="C19" s="215"/>
      <c r="D19" s="215"/>
      <c r="E19" s="216"/>
    </row>
    <row r="20" spans="1:5" ht="20.100000000000001" customHeight="1">
      <c r="A20" s="220" t="s">
        <v>1498</v>
      </c>
      <c r="B20" s="215"/>
      <c r="C20" s="215"/>
      <c r="D20" s="215"/>
      <c r="E20" s="216"/>
    </row>
    <row r="21" spans="1:5" ht="20.100000000000001" customHeight="1">
      <c r="A21" s="220" t="s">
        <v>1499</v>
      </c>
      <c r="B21" s="215">
        <v>3250</v>
      </c>
      <c r="C21" s="215">
        <v>3685</v>
      </c>
      <c r="D21" s="215">
        <v>3151</v>
      </c>
      <c r="E21" s="216">
        <v>85.5</v>
      </c>
    </row>
    <row r="22" spans="1:5" ht="20.100000000000001" customHeight="1">
      <c r="A22" s="220" t="s">
        <v>1500</v>
      </c>
      <c r="B22" s="215">
        <v>2400</v>
      </c>
      <c r="C22" s="215"/>
      <c r="D22" s="215"/>
      <c r="E22" s="216"/>
    </row>
    <row r="23" spans="1:5" ht="20.100000000000001" customHeight="1">
      <c r="A23" s="220" t="s">
        <v>1501</v>
      </c>
      <c r="B23" s="215">
        <v>560</v>
      </c>
      <c r="C23" s="215"/>
      <c r="D23" s="215"/>
      <c r="E23" s="216"/>
    </row>
    <row r="24" spans="1:5" ht="20.100000000000001" customHeight="1">
      <c r="A24" s="220" t="s">
        <v>1502</v>
      </c>
      <c r="B24" s="215">
        <v>23152</v>
      </c>
      <c r="C24" s="215">
        <v>54898</v>
      </c>
      <c r="D24" s="215">
        <v>47525</v>
      </c>
      <c r="E24" s="216">
        <v>86.6</v>
      </c>
    </row>
    <row r="25" spans="1:5" ht="20.100000000000001" customHeight="1">
      <c r="A25" s="214" t="s">
        <v>1551</v>
      </c>
      <c r="B25" s="215">
        <v>5259</v>
      </c>
      <c r="C25" s="215">
        <v>3100</v>
      </c>
      <c r="D25" s="215">
        <v>3097</v>
      </c>
      <c r="E25" s="216">
        <f t="shared" si="0"/>
        <v>99.9</v>
      </c>
    </row>
    <row r="26" spans="1:5" ht="19.7" customHeight="1">
      <c r="A26" s="214" t="s">
        <v>1552</v>
      </c>
      <c r="B26" s="215">
        <v>469</v>
      </c>
      <c r="C26" s="215">
        <v>65</v>
      </c>
      <c r="D26" s="215">
        <v>24</v>
      </c>
      <c r="E26" s="216">
        <f t="shared" si="0"/>
        <v>36.9</v>
      </c>
    </row>
    <row r="27" spans="1:5" ht="19.7" customHeight="1">
      <c r="A27" s="214" t="s">
        <v>1553</v>
      </c>
      <c r="B27" s="219">
        <f>SUM(B28:B32)</f>
        <v>938</v>
      </c>
      <c r="C27" s="219">
        <f>SUM(C28:C32)</f>
        <v>599</v>
      </c>
      <c r="D27" s="219">
        <f>SUM(D28:D32)</f>
        <v>521</v>
      </c>
      <c r="E27" s="216">
        <f t="shared" si="0"/>
        <v>87</v>
      </c>
    </row>
    <row r="28" spans="1:5" ht="19.7" customHeight="1">
      <c r="A28" s="220" t="s">
        <v>1506</v>
      </c>
      <c r="B28" s="215">
        <v>501</v>
      </c>
      <c r="C28" s="215">
        <v>295</v>
      </c>
      <c r="D28" s="215">
        <v>270</v>
      </c>
      <c r="E28" s="216">
        <f t="shared" si="0"/>
        <v>91.5</v>
      </c>
    </row>
    <row r="29" spans="1:5" ht="19.7" customHeight="1">
      <c r="A29" s="220" t="s">
        <v>1507</v>
      </c>
      <c r="B29" s="215">
        <v>300</v>
      </c>
      <c r="C29" s="215">
        <v>135</v>
      </c>
      <c r="D29" s="215">
        <v>112</v>
      </c>
      <c r="E29" s="216">
        <f t="shared" si="0"/>
        <v>83</v>
      </c>
    </row>
    <row r="30" spans="1:5" ht="19.7" customHeight="1">
      <c r="A30" s="220" t="s">
        <v>1508</v>
      </c>
      <c r="B30" s="215"/>
      <c r="C30" s="215"/>
      <c r="D30" s="221">
        <v>0</v>
      </c>
      <c r="E30" s="221"/>
    </row>
    <row r="31" spans="1:5" ht="19.7" customHeight="1">
      <c r="A31" s="220" t="s">
        <v>1509</v>
      </c>
      <c r="B31" s="215"/>
      <c r="C31" s="215"/>
      <c r="D31" s="221">
        <v>0</v>
      </c>
      <c r="E31" s="221"/>
    </row>
    <row r="32" spans="1:5" ht="19.7" customHeight="1">
      <c r="A32" s="220" t="s">
        <v>1510</v>
      </c>
      <c r="B32" s="215">
        <v>137</v>
      </c>
      <c r="C32" s="215">
        <v>169</v>
      </c>
      <c r="D32" s="215">
        <v>139</v>
      </c>
      <c r="E32" s="216">
        <f t="shared" si="0"/>
        <v>82.2</v>
      </c>
    </row>
    <row r="33" spans="1:5" ht="19.7" customHeight="1">
      <c r="A33" s="214" t="s">
        <v>1554</v>
      </c>
      <c r="B33" s="215">
        <v>1062</v>
      </c>
      <c r="C33" s="215">
        <v>825</v>
      </c>
      <c r="D33" s="215">
        <v>500</v>
      </c>
      <c r="E33" s="216">
        <f t="shared" si="0"/>
        <v>60.6</v>
      </c>
    </row>
    <row r="34" spans="1:5" ht="19.7" customHeight="1">
      <c r="A34" s="214" t="s">
        <v>1555</v>
      </c>
      <c r="B34" s="215"/>
      <c r="C34" s="215"/>
      <c r="D34" s="215"/>
      <c r="E34" s="216"/>
    </row>
    <row r="35" spans="1:5" ht="19.7" customHeight="1">
      <c r="A35" s="214" t="s">
        <v>1556</v>
      </c>
      <c r="B35" s="215"/>
      <c r="C35" s="215"/>
      <c r="D35" s="215"/>
      <c r="E35" s="216"/>
    </row>
    <row r="36" spans="1:5" ht="19.7" customHeight="1">
      <c r="A36" s="214" t="s">
        <v>1557</v>
      </c>
      <c r="B36" s="215"/>
      <c r="C36" s="215"/>
      <c r="D36" s="215"/>
      <c r="E36" s="216"/>
    </row>
    <row r="37" spans="1:5" ht="19.7" customHeight="1">
      <c r="A37" s="214" t="s">
        <v>1558</v>
      </c>
      <c r="B37" s="215"/>
      <c r="C37" s="215"/>
      <c r="D37" s="215"/>
      <c r="E37" s="216"/>
    </row>
    <row r="38" spans="1:5" ht="19.7" customHeight="1">
      <c r="A38" s="214" t="s">
        <v>1559</v>
      </c>
      <c r="B38" s="215"/>
      <c r="C38" s="215"/>
      <c r="D38" s="215"/>
      <c r="E38" s="216"/>
    </row>
    <row r="39" spans="1:5" s="34" customFormat="1" ht="19.7" customHeight="1">
      <c r="A39" s="218" t="s">
        <v>1517</v>
      </c>
      <c r="B39" s="212">
        <f>SUM(B40:B41)</f>
        <v>510</v>
      </c>
      <c r="C39" s="212">
        <f>SUM(C40:C41)</f>
        <v>1550</v>
      </c>
      <c r="D39" s="212">
        <f>SUM(D40:D41)</f>
        <v>1550</v>
      </c>
      <c r="E39" s="216">
        <f t="shared" si="0"/>
        <v>100</v>
      </c>
    </row>
    <row r="40" spans="1:5" ht="19.7" customHeight="1">
      <c r="A40" s="222" t="s">
        <v>1518</v>
      </c>
      <c r="B40" s="215">
        <v>424</v>
      </c>
      <c r="C40" s="215">
        <v>1124</v>
      </c>
      <c r="D40" s="215">
        <v>1124</v>
      </c>
      <c r="E40" s="216">
        <f t="shared" si="0"/>
        <v>100</v>
      </c>
    </row>
    <row r="41" spans="1:5" ht="19.7" customHeight="1">
      <c r="A41" s="222" t="s">
        <v>1519</v>
      </c>
      <c r="B41" s="215">
        <v>86</v>
      </c>
      <c r="C41" s="215">
        <v>426</v>
      </c>
      <c r="D41" s="215">
        <v>426</v>
      </c>
      <c r="E41" s="216">
        <f t="shared" si="0"/>
        <v>100</v>
      </c>
    </row>
    <row r="42" spans="1:5" s="34" customFormat="1" ht="19.7" customHeight="1">
      <c r="A42" s="210" t="s">
        <v>1520</v>
      </c>
      <c r="B42" s="212"/>
      <c r="C42" s="212">
        <f>C44</f>
        <v>10000</v>
      </c>
      <c r="D42" s="212">
        <f>D44</f>
        <v>10000</v>
      </c>
      <c r="E42" s="213">
        <f t="shared" si="0"/>
        <v>100</v>
      </c>
    </row>
    <row r="43" spans="1:5" ht="19.7" customHeight="1">
      <c r="A43" s="223" t="s">
        <v>1521</v>
      </c>
      <c r="B43" s="215"/>
      <c r="C43" s="215"/>
      <c r="D43" s="215"/>
      <c r="E43" s="216"/>
    </row>
    <row r="44" spans="1:5" ht="19.7" customHeight="1">
      <c r="A44" s="223" t="s">
        <v>1522</v>
      </c>
      <c r="B44" s="215"/>
      <c r="C44" s="215">
        <v>10000</v>
      </c>
      <c r="D44" s="215">
        <v>10000</v>
      </c>
      <c r="E44" s="216"/>
    </row>
    <row r="45" spans="1:5" s="34" customFormat="1" ht="19.7" customHeight="1">
      <c r="A45" s="210" t="s">
        <v>1523</v>
      </c>
      <c r="B45" s="212">
        <f>B46+B47</f>
        <v>1618</v>
      </c>
      <c r="C45" s="212">
        <f>C46+C47</f>
        <v>95042</v>
      </c>
      <c r="D45" s="212">
        <f>D46+D47</f>
        <v>89733</v>
      </c>
      <c r="E45" s="213">
        <f t="shared" si="0"/>
        <v>94.4</v>
      </c>
    </row>
    <row r="46" spans="1:5" ht="19.7" customHeight="1">
      <c r="A46" s="220" t="s">
        <v>1524</v>
      </c>
      <c r="B46" s="215">
        <v>200</v>
      </c>
      <c r="C46" s="215">
        <v>92600</v>
      </c>
      <c r="D46" s="215">
        <v>88381</v>
      </c>
      <c r="E46" s="216">
        <f t="shared" si="0"/>
        <v>95.4</v>
      </c>
    </row>
    <row r="47" spans="1:5" ht="19.7" customHeight="1">
      <c r="A47" s="220" t="s">
        <v>1525</v>
      </c>
      <c r="B47" s="215">
        <v>1418</v>
      </c>
      <c r="C47" s="215">
        <v>2442</v>
      </c>
      <c r="D47" s="215">
        <v>1352</v>
      </c>
      <c r="E47" s="216">
        <f t="shared" si="0"/>
        <v>55.4</v>
      </c>
    </row>
    <row r="48" spans="1:5" s="34" customFormat="1" ht="19.7" customHeight="1">
      <c r="A48" s="210" t="s">
        <v>1526</v>
      </c>
      <c r="B48" s="211">
        <v>18158</v>
      </c>
      <c r="C48" s="212">
        <v>18386</v>
      </c>
      <c r="D48" s="212">
        <v>18386</v>
      </c>
      <c r="E48" s="213">
        <f t="shared" si="0"/>
        <v>100</v>
      </c>
    </row>
    <row r="49" spans="1:5" s="34" customFormat="1" ht="19.7" customHeight="1">
      <c r="A49" s="210" t="s">
        <v>1527</v>
      </c>
      <c r="B49" s="211">
        <v>120</v>
      </c>
      <c r="C49" s="211">
        <v>149</v>
      </c>
      <c r="D49" s="212">
        <v>149</v>
      </c>
      <c r="E49" s="213">
        <f t="shared" si="0"/>
        <v>100</v>
      </c>
    </row>
    <row r="50" spans="1:5" s="34" customFormat="1" ht="19.7" customHeight="1">
      <c r="A50" s="210"/>
      <c r="B50" s="211"/>
      <c r="C50" s="211"/>
      <c r="D50" s="212"/>
      <c r="E50" s="213"/>
    </row>
    <row r="51" spans="1:5" s="34" customFormat="1" ht="19.7" customHeight="1">
      <c r="A51" s="170" t="s">
        <v>1528</v>
      </c>
      <c r="B51" s="212">
        <f>SUM(B5,,B8,B9,B39,B42,B45,B48,B49)</f>
        <v>112190</v>
      </c>
      <c r="C51" s="212">
        <f t="shared" ref="C51:D51" si="1">SUM(C5,,C8,C9,C39,C42,C45,C48,C49)</f>
        <v>246016</v>
      </c>
      <c r="D51" s="212">
        <f t="shared" si="1"/>
        <v>219886</v>
      </c>
      <c r="E51" s="213">
        <f t="shared" si="0"/>
        <v>89.4</v>
      </c>
    </row>
    <row r="54" spans="1:5">
      <c r="C54" s="224"/>
    </row>
    <row r="55" spans="1:5">
      <c r="D55" s="224"/>
    </row>
  </sheetData>
  <mergeCells count="2">
    <mergeCell ref="A2:E2"/>
    <mergeCell ref="D3:E3"/>
  </mergeCells>
  <phoneticPr fontId="61" type="noConversion"/>
  <printOptions horizontalCentered="1"/>
  <pageMargins left="0.82677165354330695" right="0.70866141732283505" top="0.98425196850393704" bottom="0.98425196850393704" header="0.511811023622047" footer="0.70866141732283505"/>
  <pageSetup paperSize="9" scale="95" orientation="portrait" useFirstPageNumber="1"/>
  <headerFooter>
    <oddFooter>&amp;C第 &amp;P 页，共 &amp;N 页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GW70"/>
  <sheetViews>
    <sheetView showZeros="0" workbookViewId="0"/>
  </sheetViews>
  <sheetFormatPr defaultColWidth="26" defaultRowHeight="13.5"/>
  <cols>
    <col min="1" max="1" width="27.875" style="125" customWidth="1"/>
    <col min="2" max="2" width="13" style="124" customWidth="1"/>
    <col min="3" max="3" width="27.375" style="125" customWidth="1"/>
    <col min="4" max="4" width="12.75" style="124" customWidth="1"/>
    <col min="5" max="25" width="9.25" style="125" customWidth="1"/>
    <col min="26" max="16384" width="26" style="125"/>
  </cols>
  <sheetData>
    <row r="1" spans="1:205" s="120" customFormat="1" ht="27" customHeight="1">
      <c r="A1" s="1" t="s">
        <v>1560</v>
      </c>
      <c r="B1" s="126"/>
      <c r="C1" s="127"/>
      <c r="D1" s="128"/>
    </row>
    <row r="2" spans="1:205" ht="37.9" customHeight="1">
      <c r="A2" s="522" t="s">
        <v>1561</v>
      </c>
      <c r="B2" s="523"/>
      <c r="C2" s="522"/>
      <c r="D2" s="523"/>
    </row>
    <row r="3" spans="1:205" s="121" customFormat="1" ht="19.899999999999999" customHeight="1">
      <c r="A3" s="129"/>
      <c r="B3" s="130"/>
      <c r="C3" s="131"/>
      <c r="D3" s="132" t="s">
        <v>1219</v>
      </c>
    </row>
    <row r="4" spans="1:205" ht="33.75" customHeight="1">
      <c r="A4" s="133" t="s">
        <v>1531</v>
      </c>
      <c r="B4" s="134" t="s">
        <v>96</v>
      </c>
      <c r="C4" s="133" t="s">
        <v>1532</v>
      </c>
      <c r="D4" s="134" t="s">
        <v>96</v>
      </c>
    </row>
    <row r="5" spans="1:205" ht="33.75" customHeight="1">
      <c r="A5" s="136" t="s">
        <v>1533</v>
      </c>
      <c r="B5" s="179">
        <f>'26'!D24</f>
        <v>160913</v>
      </c>
      <c r="C5" s="136" t="s">
        <v>1534</v>
      </c>
      <c r="D5" s="179">
        <f>'27'!D51</f>
        <v>219886</v>
      </c>
    </row>
    <row r="6" spans="1:205" ht="33.75" customHeight="1">
      <c r="A6" s="136" t="s">
        <v>161</v>
      </c>
      <c r="B6" s="179">
        <f>SUM(B7:B10)</f>
        <v>247667</v>
      </c>
      <c r="C6" s="136" t="s">
        <v>162</v>
      </c>
      <c r="D6" s="179">
        <f>SUM(D7:D9)</f>
        <v>25384</v>
      </c>
    </row>
    <row r="7" spans="1:205" s="20" customFormat="1" ht="33.75" customHeight="1">
      <c r="A7" s="138" t="s">
        <v>163</v>
      </c>
      <c r="B7" s="181">
        <v>2945</v>
      </c>
      <c r="C7" s="138" t="s">
        <v>1210</v>
      </c>
      <c r="D7" s="201">
        <v>384</v>
      </c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5"/>
      <c r="EG7" s="125"/>
      <c r="EH7" s="125"/>
      <c r="EI7" s="125"/>
      <c r="EJ7" s="125"/>
      <c r="EK7" s="125"/>
      <c r="EL7" s="125"/>
      <c r="EM7" s="125"/>
      <c r="EN7" s="125"/>
      <c r="EO7" s="125"/>
      <c r="EP7" s="125"/>
      <c r="EQ7" s="125"/>
      <c r="ER7" s="125"/>
      <c r="ES7" s="125"/>
      <c r="ET7" s="125"/>
      <c r="EU7" s="125"/>
      <c r="EV7" s="125"/>
      <c r="EW7" s="125"/>
      <c r="EX7" s="125"/>
      <c r="EY7" s="125"/>
      <c r="EZ7" s="125"/>
      <c r="FA7" s="125"/>
      <c r="FB7" s="125"/>
      <c r="FC7" s="125"/>
      <c r="FD7" s="125"/>
      <c r="FE7" s="125"/>
      <c r="FF7" s="125"/>
      <c r="FG7" s="125"/>
      <c r="FH7" s="125"/>
      <c r="FI7" s="125"/>
      <c r="FJ7" s="125"/>
      <c r="FK7" s="125"/>
      <c r="FL7" s="125"/>
      <c r="FM7" s="125"/>
      <c r="FN7" s="125"/>
      <c r="FO7" s="125"/>
      <c r="FP7" s="125"/>
      <c r="FQ7" s="125"/>
      <c r="FR7" s="125"/>
      <c r="FS7" s="125"/>
      <c r="FT7" s="125"/>
      <c r="FU7" s="125"/>
      <c r="FV7" s="125"/>
      <c r="FW7" s="125"/>
      <c r="FX7" s="125"/>
      <c r="FY7" s="125"/>
      <c r="FZ7" s="125"/>
      <c r="GA7" s="125"/>
      <c r="GB7" s="125"/>
      <c r="GC7" s="125"/>
      <c r="GD7" s="125"/>
      <c r="GE7" s="125"/>
      <c r="GF7" s="125"/>
      <c r="GG7" s="125"/>
      <c r="GH7" s="125"/>
      <c r="GI7" s="125"/>
      <c r="GJ7" s="125"/>
      <c r="GK7" s="125"/>
      <c r="GL7" s="125"/>
      <c r="GM7" s="125"/>
      <c r="GN7" s="125"/>
      <c r="GO7" s="125"/>
      <c r="GP7" s="125"/>
      <c r="GQ7" s="125"/>
      <c r="GR7" s="125"/>
      <c r="GS7" s="125"/>
      <c r="GT7" s="125"/>
      <c r="GU7" s="125"/>
      <c r="GV7" s="125"/>
      <c r="GW7" s="125"/>
    </row>
    <row r="8" spans="1:205" s="20" customFormat="1" ht="33.75" customHeight="1">
      <c r="A8" s="138" t="s">
        <v>1535</v>
      </c>
      <c r="B8" s="181">
        <v>11164</v>
      </c>
      <c r="C8" s="138" t="s">
        <v>170</v>
      </c>
      <c r="D8" s="181">
        <v>25000</v>
      </c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5"/>
      <c r="EG8" s="125"/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125"/>
      <c r="EW8" s="125"/>
      <c r="EX8" s="125"/>
      <c r="EY8" s="125"/>
      <c r="EZ8" s="125"/>
      <c r="FA8" s="125"/>
      <c r="FB8" s="125"/>
      <c r="FC8" s="125"/>
      <c r="FD8" s="125"/>
      <c r="FE8" s="125"/>
      <c r="FF8" s="125"/>
      <c r="FG8" s="125"/>
      <c r="FH8" s="125"/>
      <c r="FI8" s="125"/>
      <c r="FJ8" s="125"/>
      <c r="FK8" s="125"/>
      <c r="FL8" s="125"/>
      <c r="FM8" s="125"/>
      <c r="FN8" s="125"/>
      <c r="FO8" s="125"/>
      <c r="FP8" s="125"/>
      <c r="FQ8" s="125"/>
      <c r="FR8" s="125"/>
      <c r="FS8" s="125"/>
      <c r="FT8" s="125"/>
      <c r="FU8" s="125"/>
      <c r="FV8" s="125"/>
      <c r="FW8" s="125"/>
      <c r="FX8" s="125"/>
      <c r="FY8" s="125"/>
      <c r="FZ8" s="125"/>
      <c r="GA8" s="125"/>
      <c r="GB8" s="125"/>
      <c r="GC8" s="125"/>
      <c r="GD8" s="125"/>
      <c r="GE8" s="125"/>
      <c r="GF8" s="125"/>
      <c r="GG8" s="125"/>
      <c r="GH8" s="125"/>
      <c r="GI8" s="125"/>
      <c r="GJ8" s="125"/>
      <c r="GK8" s="125"/>
      <c r="GL8" s="125"/>
      <c r="GM8" s="125"/>
      <c r="GN8" s="125"/>
      <c r="GO8" s="125"/>
      <c r="GP8" s="125"/>
      <c r="GQ8" s="125"/>
      <c r="GR8" s="125"/>
      <c r="GS8" s="125"/>
      <c r="GT8" s="125"/>
      <c r="GU8" s="125"/>
      <c r="GV8" s="125"/>
      <c r="GW8" s="125"/>
    </row>
    <row r="9" spans="1:205" s="20" customFormat="1" ht="33.75" customHeight="1">
      <c r="A9" s="138" t="s">
        <v>173</v>
      </c>
      <c r="B9" s="181">
        <v>2278</v>
      </c>
      <c r="C9" s="138" t="s">
        <v>1536</v>
      </c>
      <c r="D9" s="181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5"/>
      <c r="EG9" s="125"/>
      <c r="EH9" s="125"/>
      <c r="EI9" s="125"/>
      <c r="EJ9" s="125"/>
      <c r="EK9" s="125"/>
      <c r="EL9" s="125"/>
      <c r="EM9" s="125"/>
      <c r="EN9" s="125"/>
      <c r="EO9" s="125"/>
      <c r="EP9" s="125"/>
      <c r="EQ9" s="125"/>
      <c r="ER9" s="125"/>
      <c r="ES9" s="125"/>
      <c r="ET9" s="125"/>
      <c r="EU9" s="125"/>
      <c r="EV9" s="125"/>
      <c r="EW9" s="125"/>
      <c r="EX9" s="125"/>
      <c r="EY9" s="125"/>
      <c r="EZ9" s="125"/>
      <c r="FA9" s="125"/>
      <c r="FB9" s="125"/>
      <c r="FC9" s="125"/>
      <c r="FD9" s="125"/>
      <c r="FE9" s="125"/>
      <c r="FF9" s="125"/>
      <c r="FG9" s="125"/>
      <c r="FH9" s="125"/>
      <c r="FI9" s="125"/>
      <c r="FJ9" s="125"/>
      <c r="FK9" s="125"/>
      <c r="FL9" s="125"/>
      <c r="FM9" s="125"/>
      <c r="FN9" s="125"/>
      <c r="FO9" s="125"/>
      <c r="FP9" s="125"/>
      <c r="FQ9" s="125"/>
      <c r="FR9" s="125"/>
      <c r="FS9" s="125"/>
      <c r="FT9" s="125"/>
      <c r="FU9" s="125"/>
      <c r="FV9" s="125"/>
      <c r="FW9" s="125"/>
      <c r="FX9" s="125"/>
      <c r="FY9" s="125"/>
      <c r="FZ9" s="125"/>
      <c r="GA9" s="125"/>
      <c r="GB9" s="125"/>
      <c r="GC9" s="125"/>
      <c r="GD9" s="125"/>
      <c r="GE9" s="125"/>
      <c r="GF9" s="125"/>
      <c r="GG9" s="125"/>
      <c r="GH9" s="125"/>
      <c r="GI9" s="125"/>
      <c r="GJ9" s="125"/>
      <c r="GK9" s="125"/>
      <c r="GL9" s="125"/>
      <c r="GM9" s="125"/>
      <c r="GN9" s="125"/>
      <c r="GO9" s="125"/>
      <c r="GP9" s="125"/>
      <c r="GQ9" s="125"/>
      <c r="GR9" s="125"/>
      <c r="GS9" s="125"/>
      <c r="GT9" s="125"/>
      <c r="GU9" s="125"/>
      <c r="GV9" s="125"/>
      <c r="GW9" s="125"/>
    </row>
    <row r="10" spans="1:205" s="122" customFormat="1" ht="33.75" customHeight="1">
      <c r="A10" s="138" t="s">
        <v>193</v>
      </c>
      <c r="B10" s="202">
        <f>B11</f>
        <v>231280</v>
      </c>
      <c r="C10" s="136" t="s">
        <v>190</v>
      </c>
      <c r="D10" s="182">
        <f>SUM(D11)</f>
        <v>137180</v>
      </c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125"/>
      <c r="FK10" s="125"/>
      <c r="FL10" s="125"/>
      <c r="FM10" s="125"/>
      <c r="FN10" s="125"/>
      <c r="FO10" s="125"/>
      <c r="FP10" s="125"/>
      <c r="FQ10" s="125"/>
      <c r="FR10" s="125"/>
      <c r="FS10" s="125"/>
      <c r="FT10" s="125"/>
      <c r="FU10" s="125"/>
      <c r="FV10" s="125"/>
      <c r="FW10" s="125"/>
      <c r="FX10" s="125"/>
      <c r="FY10" s="125"/>
      <c r="FZ10" s="125"/>
      <c r="GA10" s="125"/>
      <c r="GB10" s="125"/>
      <c r="GC10" s="125"/>
      <c r="GD10" s="125"/>
      <c r="GE10" s="125"/>
      <c r="GF10" s="125"/>
      <c r="GG10" s="125"/>
      <c r="GH10" s="125"/>
      <c r="GI10" s="125"/>
      <c r="GJ10" s="125"/>
      <c r="GK10" s="125"/>
      <c r="GL10" s="125"/>
      <c r="GM10" s="125"/>
      <c r="GN10" s="125"/>
      <c r="GO10" s="125"/>
      <c r="GP10" s="125"/>
      <c r="GQ10" s="125"/>
      <c r="GR10" s="125"/>
      <c r="GS10" s="125"/>
      <c r="GT10" s="125"/>
      <c r="GU10" s="125"/>
      <c r="GV10" s="125"/>
      <c r="GW10" s="125"/>
    </row>
    <row r="11" spans="1:205" s="122" customFormat="1" ht="33.75" customHeight="1">
      <c r="A11" s="138" t="s">
        <v>1538</v>
      </c>
      <c r="B11" s="202">
        <f>SUM(B12:B14)</f>
        <v>231280</v>
      </c>
      <c r="C11" s="138" t="s">
        <v>1537</v>
      </c>
      <c r="D11" s="181">
        <v>137180</v>
      </c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5"/>
      <c r="EG11" s="125"/>
      <c r="EH11" s="125"/>
      <c r="EI11" s="125"/>
      <c r="EJ11" s="125"/>
      <c r="EK11" s="125"/>
      <c r="EL11" s="125"/>
      <c r="EM11" s="125"/>
      <c r="EN11" s="125"/>
      <c r="EO11" s="125"/>
      <c r="EP11" s="125"/>
      <c r="EQ11" s="125"/>
      <c r="ER11" s="125"/>
      <c r="ES11" s="125"/>
      <c r="ET11" s="125"/>
      <c r="EU11" s="125"/>
      <c r="EV11" s="125"/>
      <c r="EW11" s="125"/>
      <c r="EX11" s="125"/>
      <c r="EY11" s="125"/>
      <c r="EZ11" s="125"/>
      <c r="FA11" s="125"/>
      <c r="FB11" s="125"/>
      <c r="FC11" s="125"/>
      <c r="FD11" s="125"/>
      <c r="FE11" s="125"/>
      <c r="FF11" s="125"/>
      <c r="FG11" s="125"/>
      <c r="FH11" s="125"/>
      <c r="FI11" s="125"/>
      <c r="FJ11" s="125"/>
      <c r="FK11" s="125"/>
      <c r="FL11" s="125"/>
      <c r="FM11" s="125"/>
      <c r="FN11" s="125"/>
      <c r="FO11" s="125"/>
      <c r="FP11" s="125"/>
      <c r="FQ11" s="125"/>
      <c r="FR11" s="125"/>
      <c r="FS11" s="125"/>
      <c r="FT11" s="125"/>
      <c r="FU11" s="125"/>
      <c r="FV11" s="125"/>
      <c r="FW11" s="125"/>
      <c r="FX11" s="125"/>
      <c r="FY11" s="125"/>
      <c r="FZ11" s="125"/>
      <c r="GA11" s="125"/>
      <c r="GB11" s="125"/>
      <c r="GC11" s="125"/>
      <c r="GD11" s="125"/>
      <c r="GE11" s="125"/>
      <c r="GF11" s="125"/>
      <c r="GG11" s="125"/>
      <c r="GH11" s="125"/>
      <c r="GI11" s="125"/>
      <c r="GJ11" s="125"/>
      <c r="GK11" s="125"/>
      <c r="GL11" s="125"/>
      <c r="GM11" s="125"/>
      <c r="GN11" s="125"/>
      <c r="GO11" s="125"/>
      <c r="GP11" s="125"/>
      <c r="GQ11" s="125"/>
      <c r="GR11" s="125"/>
      <c r="GS11" s="125"/>
      <c r="GT11" s="125"/>
      <c r="GU11" s="125"/>
      <c r="GV11" s="125"/>
      <c r="GW11" s="125"/>
    </row>
    <row r="12" spans="1:205" s="122" customFormat="1" ht="33.75" customHeight="1">
      <c r="A12" s="138" t="s">
        <v>1540</v>
      </c>
      <c r="B12" s="201">
        <v>102400</v>
      </c>
      <c r="C12" s="203" t="s">
        <v>1539</v>
      </c>
      <c r="D12" s="181">
        <f>109300</f>
        <v>109300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5"/>
      <c r="EG12" s="125"/>
      <c r="EH12" s="125"/>
      <c r="EI12" s="125"/>
      <c r="EJ12" s="125"/>
      <c r="EK12" s="125"/>
      <c r="EL12" s="125"/>
      <c r="EM12" s="125"/>
      <c r="EN12" s="125"/>
      <c r="EO12" s="125"/>
      <c r="EP12" s="125"/>
      <c r="EQ12" s="125"/>
      <c r="ER12" s="125"/>
      <c r="ES12" s="125"/>
      <c r="ET12" s="125"/>
      <c r="EU12" s="125"/>
      <c r="EV12" s="125"/>
      <c r="EW12" s="125"/>
      <c r="EX12" s="125"/>
      <c r="EY12" s="125"/>
      <c r="EZ12" s="125"/>
      <c r="FA12" s="125"/>
      <c r="FB12" s="125"/>
      <c r="FC12" s="125"/>
      <c r="FD12" s="125"/>
      <c r="FE12" s="125"/>
      <c r="FF12" s="125"/>
      <c r="FG12" s="125"/>
      <c r="FH12" s="125"/>
      <c r="FI12" s="125"/>
      <c r="FJ12" s="125"/>
      <c r="FK12" s="125"/>
      <c r="FL12" s="125"/>
      <c r="FM12" s="125"/>
      <c r="FN12" s="125"/>
      <c r="FO12" s="125"/>
      <c r="FP12" s="125"/>
      <c r="FQ12" s="125"/>
      <c r="FR12" s="125"/>
      <c r="FS12" s="125"/>
      <c r="FT12" s="125"/>
      <c r="FU12" s="125"/>
      <c r="FV12" s="125"/>
      <c r="FW12" s="125"/>
      <c r="FX12" s="125"/>
      <c r="FY12" s="125"/>
      <c r="FZ12" s="125"/>
      <c r="GA12" s="125"/>
      <c r="GB12" s="125"/>
      <c r="GC12" s="125"/>
      <c r="GD12" s="125"/>
      <c r="GE12" s="125"/>
      <c r="GF12" s="125"/>
      <c r="GG12" s="125"/>
      <c r="GH12" s="125"/>
      <c r="GI12" s="125"/>
      <c r="GJ12" s="125"/>
      <c r="GK12" s="125"/>
      <c r="GL12" s="125"/>
      <c r="GM12" s="125"/>
      <c r="GN12" s="125"/>
      <c r="GO12" s="125"/>
      <c r="GP12" s="125"/>
      <c r="GQ12" s="125"/>
      <c r="GR12" s="125"/>
      <c r="GS12" s="125"/>
      <c r="GT12" s="125"/>
      <c r="GU12" s="125"/>
      <c r="GV12" s="125"/>
      <c r="GW12" s="125"/>
    </row>
    <row r="13" spans="1:205" s="122" customFormat="1" ht="33.75" customHeight="1">
      <c r="A13" s="138" t="s">
        <v>1541</v>
      </c>
      <c r="B13" s="202">
        <v>128880</v>
      </c>
      <c r="C13" s="204" t="s">
        <v>200</v>
      </c>
      <c r="D13" s="179">
        <f>B16-D5-D6-D10</f>
        <v>26130</v>
      </c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  <c r="EE13" s="125"/>
      <c r="EF13" s="125"/>
      <c r="EG13" s="125"/>
      <c r="EH13" s="125"/>
      <c r="EI13" s="125"/>
      <c r="EJ13" s="125"/>
      <c r="EK13" s="125"/>
      <c r="EL13" s="125"/>
      <c r="EM13" s="125"/>
      <c r="EN13" s="125"/>
      <c r="EO13" s="125"/>
      <c r="EP13" s="125"/>
      <c r="EQ13" s="125"/>
      <c r="ER13" s="125"/>
      <c r="ES13" s="125"/>
      <c r="ET13" s="125"/>
      <c r="EU13" s="125"/>
      <c r="EV13" s="125"/>
      <c r="EW13" s="125"/>
      <c r="EX13" s="125"/>
      <c r="EY13" s="125"/>
      <c r="EZ13" s="125"/>
      <c r="FA13" s="125"/>
      <c r="FB13" s="125"/>
      <c r="FC13" s="125"/>
      <c r="FD13" s="125"/>
      <c r="FE13" s="125"/>
      <c r="FF13" s="125"/>
      <c r="FG13" s="125"/>
      <c r="FH13" s="125"/>
      <c r="FI13" s="125"/>
      <c r="FJ13" s="125"/>
      <c r="FK13" s="125"/>
      <c r="FL13" s="125"/>
      <c r="FM13" s="125"/>
      <c r="FN13" s="125"/>
      <c r="FO13" s="125"/>
      <c r="FP13" s="125"/>
      <c r="FQ13" s="125"/>
      <c r="FR13" s="125"/>
      <c r="FS13" s="125"/>
      <c r="FT13" s="125"/>
      <c r="FU13" s="125"/>
      <c r="FV13" s="125"/>
      <c r="FW13" s="125"/>
      <c r="FX13" s="125"/>
      <c r="FY13" s="125"/>
      <c r="FZ13" s="125"/>
      <c r="GA13" s="125"/>
      <c r="GB13" s="125"/>
      <c r="GC13" s="125"/>
      <c r="GD13" s="125"/>
      <c r="GE13" s="125"/>
      <c r="GF13" s="125"/>
      <c r="GG13" s="125"/>
      <c r="GH13" s="125"/>
      <c r="GI13" s="125"/>
      <c r="GJ13" s="125"/>
      <c r="GK13" s="125"/>
      <c r="GL13" s="125"/>
      <c r="GM13" s="125"/>
      <c r="GN13" s="125"/>
      <c r="GO13" s="125"/>
      <c r="GP13" s="125"/>
      <c r="GQ13" s="125"/>
      <c r="GR13" s="125"/>
      <c r="GS13" s="125"/>
      <c r="GT13" s="125"/>
      <c r="GU13" s="125"/>
      <c r="GV13" s="125"/>
      <c r="GW13" s="125"/>
    </row>
    <row r="14" spans="1:205" s="122" customFormat="1" ht="33.75" customHeight="1">
      <c r="A14" s="138"/>
      <c r="B14" s="202"/>
      <c r="C14" s="205"/>
      <c r="D14" s="20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  <c r="EE14" s="125"/>
      <c r="EF14" s="125"/>
      <c r="EG14" s="125"/>
      <c r="EH14" s="125"/>
      <c r="EI14" s="125"/>
      <c r="EJ14" s="125"/>
      <c r="EK14" s="125"/>
      <c r="EL14" s="125"/>
      <c r="EM14" s="125"/>
      <c r="EN14" s="125"/>
      <c r="EO14" s="125"/>
      <c r="EP14" s="125"/>
      <c r="EQ14" s="125"/>
      <c r="ER14" s="125"/>
      <c r="ES14" s="125"/>
      <c r="ET14" s="125"/>
      <c r="EU14" s="125"/>
      <c r="EV14" s="125"/>
      <c r="EW14" s="125"/>
      <c r="EX14" s="125"/>
      <c r="EY14" s="125"/>
      <c r="EZ14" s="125"/>
      <c r="FA14" s="125"/>
      <c r="FB14" s="125"/>
      <c r="FC14" s="125"/>
      <c r="FD14" s="125"/>
      <c r="FE14" s="125"/>
      <c r="FF14" s="125"/>
      <c r="FG14" s="125"/>
      <c r="FH14" s="125"/>
      <c r="FI14" s="125"/>
      <c r="FJ14" s="125"/>
      <c r="FK14" s="125"/>
      <c r="FL14" s="125"/>
      <c r="FM14" s="125"/>
      <c r="FN14" s="125"/>
      <c r="FO14" s="125"/>
      <c r="FP14" s="125"/>
      <c r="FQ14" s="125"/>
      <c r="FR14" s="125"/>
      <c r="FS14" s="125"/>
      <c r="FT14" s="125"/>
      <c r="FU14" s="125"/>
      <c r="FV14" s="125"/>
      <c r="FW14" s="125"/>
      <c r="FX14" s="125"/>
      <c r="FY14" s="125"/>
      <c r="FZ14" s="125"/>
      <c r="GA14" s="125"/>
      <c r="GB14" s="125"/>
      <c r="GC14" s="125"/>
      <c r="GD14" s="125"/>
      <c r="GE14" s="125"/>
      <c r="GF14" s="125"/>
      <c r="GG14" s="125"/>
      <c r="GH14" s="125"/>
      <c r="GI14" s="125"/>
      <c r="GJ14" s="125"/>
      <c r="GK14" s="125"/>
      <c r="GL14" s="125"/>
      <c r="GM14" s="125"/>
      <c r="GN14" s="125"/>
      <c r="GO14" s="125"/>
      <c r="GP14" s="125"/>
      <c r="GQ14" s="125"/>
      <c r="GR14" s="125"/>
      <c r="GS14" s="125"/>
      <c r="GT14" s="125"/>
      <c r="GU14" s="125"/>
      <c r="GV14" s="125"/>
      <c r="GW14" s="125"/>
    </row>
    <row r="15" spans="1:205" s="122" customFormat="1" ht="33.75" customHeight="1">
      <c r="A15" s="149"/>
      <c r="B15" s="206"/>
      <c r="C15" s="138"/>
      <c r="D15" s="201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  <c r="EA15" s="125"/>
      <c r="EB15" s="125"/>
      <c r="EC15" s="125"/>
      <c r="ED15" s="125"/>
      <c r="EE15" s="125"/>
      <c r="EF15" s="125"/>
      <c r="EG15" s="125"/>
      <c r="EH15" s="125"/>
      <c r="EI15" s="125"/>
      <c r="EJ15" s="125"/>
      <c r="EK15" s="125"/>
      <c r="EL15" s="125"/>
      <c r="EM15" s="125"/>
      <c r="EN15" s="125"/>
      <c r="EO15" s="125"/>
      <c r="EP15" s="125"/>
      <c r="EQ15" s="125"/>
      <c r="ER15" s="125"/>
      <c r="ES15" s="125"/>
      <c r="ET15" s="125"/>
      <c r="EU15" s="125"/>
      <c r="EV15" s="125"/>
      <c r="EW15" s="125"/>
      <c r="EX15" s="125"/>
      <c r="EY15" s="125"/>
      <c r="EZ15" s="125"/>
      <c r="FA15" s="125"/>
      <c r="FB15" s="125"/>
      <c r="FC15" s="125"/>
      <c r="FD15" s="125"/>
      <c r="FE15" s="125"/>
      <c r="FF15" s="125"/>
      <c r="FG15" s="125"/>
      <c r="FH15" s="125"/>
      <c r="FI15" s="125"/>
      <c r="FJ15" s="125"/>
      <c r="FK15" s="125"/>
      <c r="FL15" s="125"/>
      <c r="FM15" s="125"/>
      <c r="FN15" s="125"/>
      <c r="FO15" s="125"/>
      <c r="FP15" s="125"/>
      <c r="FQ15" s="125"/>
      <c r="FR15" s="125"/>
      <c r="FS15" s="125"/>
      <c r="FT15" s="125"/>
      <c r="FU15" s="125"/>
      <c r="FV15" s="125"/>
      <c r="FW15" s="125"/>
      <c r="FX15" s="125"/>
      <c r="FY15" s="125"/>
      <c r="FZ15" s="125"/>
      <c r="GA15" s="125"/>
      <c r="GB15" s="125"/>
      <c r="GC15" s="125"/>
      <c r="GD15" s="125"/>
      <c r="GE15" s="125"/>
      <c r="GF15" s="125"/>
      <c r="GG15" s="125"/>
      <c r="GH15" s="125"/>
      <c r="GI15" s="125"/>
      <c r="GJ15" s="125"/>
      <c r="GK15" s="125"/>
      <c r="GL15" s="125"/>
      <c r="GM15" s="125"/>
      <c r="GN15" s="125"/>
      <c r="GO15" s="125"/>
      <c r="GP15" s="125"/>
      <c r="GQ15" s="125"/>
      <c r="GR15" s="125"/>
      <c r="GS15" s="125"/>
      <c r="GT15" s="125"/>
      <c r="GU15" s="125"/>
      <c r="GV15" s="125"/>
      <c r="GW15" s="125"/>
    </row>
    <row r="16" spans="1:205" s="122" customFormat="1" ht="33.75" customHeight="1">
      <c r="A16" s="153" t="s">
        <v>203</v>
      </c>
      <c r="B16" s="182">
        <f>B5+B6</f>
        <v>408580</v>
      </c>
      <c r="C16" s="153" t="s">
        <v>204</v>
      </c>
      <c r="D16" s="207">
        <f>D5+D6+D10+D13</f>
        <v>408580</v>
      </c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  <c r="EA16" s="125"/>
      <c r="EB16" s="125"/>
      <c r="EC16" s="125"/>
      <c r="ED16" s="125"/>
      <c r="EE16" s="125"/>
      <c r="EF16" s="125"/>
      <c r="EG16" s="125"/>
      <c r="EH16" s="125"/>
      <c r="EI16" s="125"/>
      <c r="EJ16" s="125"/>
      <c r="EK16" s="125"/>
      <c r="EL16" s="125"/>
      <c r="EM16" s="125"/>
      <c r="EN16" s="125"/>
      <c r="EO16" s="125"/>
      <c r="EP16" s="125"/>
      <c r="EQ16" s="125"/>
      <c r="ER16" s="125"/>
      <c r="ES16" s="125"/>
      <c r="ET16" s="125"/>
      <c r="EU16" s="125"/>
      <c r="EV16" s="125"/>
      <c r="EW16" s="125"/>
      <c r="EX16" s="125"/>
      <c r="EY16" s="125"/>
      <c r="EZ16" s="125"/>
      <c r="FA16" s="125"/>
      <c r="FB16" s="125"/>
      <c r="FC16" s="125"/>
      <c r="FD16" s="125"/>
      <c r="FE16" s="125"/>
      <c r="FF16" s="125"/>
      <c r="FG16" s="125"/>
      <c r="FH16" s="125"/>
      <c r="FI16" s="125"/>
      <c r="FJ16" s="125"/>
      <c r="FK16" s="125"/>
      <c r="FL16" s="125"/>
      <c r="FM16" s="125"/>
      <c r="FN16" s="125"/>
      <c r="FO16" s="125"/>
      <c r="FP16" s="125"/>
      <c r="FQ16" s="125"/>
      <c r="FR16" s="125"/>
      <c r="FS16" s="125"/>
      <c r="FT16" s="125"/>
      <c r="FU16" s="125"/>
      <c r="FV16" s="125"/>
      <c r="FW16" s="125"/>
      <c r="FX16" s="125"/>
      <c r="FY16" s="125"/>
      <c r="FZ16" s="125"/>
      <c r="GA16" s="125"/>
      <c r="GB16" s="125"/>
      <c r="GC16" s="125"/>
      <c r="GD16" s="125"/>
      <c r="GE16" s="125"/>
      <c r="GF16" s="125"/>
      <c r="GG16" s="125"/>
      <c r="GH16" s="125"/>
      <c r="GI16" s="125"/>
      <c r="GJ16" s="125"/>
      <c r="GK16" s="125"/>
      <c r="GL16" s="125"/>
      <c r="GM16" s="125"/>
      <c r="GN16" s="125"/>
      <c r="GO16" s="125"/>
      <c r="GP16" s="125"/>
      <c r="GQ16" s="125"/>
      <c r="GR16" s="125"/>
      <c r="GS16" s="125"/>
      <c r="GT16" s="125"/>
      <c r="GU16" s="125"/>
      <c r="GV16" s="125"/>
      <c r="GW16" s="125"/>
    </row>
    <row r="17" spans="1:205" ht="20.100000000000001" customHeight="1"/>
    <row r="18" spans="1:205" ht="20.100000000000001" customHeight="1"/>
    <row r="19" spans="1:205" ht="20.100000000000001" customHeight="1"/>
    <row r="20" spans="1:205" s="124" customFormat="1" ht="20.100000000000001" customHeight="1">
      <c r="A20" s="125"/>
      <c r="C20" s="13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5"/>
      <c r="DN20" s="125"/>
      <c r="DO20" s="125"/>
      <c r="DP20" s="125"/>
      <c r="DQ20" s="125"/>
      <c r="DR20" s="125"/>
      <c r="DS20" s="125"/>
      <c r="DT20" s="125"/>
      <c r="DU20" s="125"/>
      <c r="DV20" s="125"/>
      <c r="DW20" s="125"/>
      <c r="DX20" s="125"/>
      <c r="DY20" s="125"/>
      <c r="DZ20" s="125"/>
      <c r="EA20" s="125"/>
      <c r="EB20" s="125"/>
      <c r="EC20" s="125"/>
      <c r="ED20" s="125"/>
      <c r="EE20" s="125"/>
      <c r="EF20" s="125"/>
      <c r="EG20" s="125"/>
      <c r="EH20" s="125"/>
      <c r="EI20" s="125"/>
      <c r="EJ20" s="125"/>
      <c r="EK20" s="125"/>
      <c r="EL20" s="125"/>
      <c r="EM20" s="125"/>
      <c r="EN20" s="125"/>
      <c r="EO20" s="125"/>
      <c r="EP20" s="125"/>
      <c r="EQ20" s="125"/>
      <c r="ER20" s="125"/>
      <c r="ES20" s="125"/>
      <c r="ET20" s="125"/>
      <c r="EU20" s="125"/>
      <c r="EV20" s="125"/>
      <c r="EW20" s="125"/>
      <c r="EX20" s="125"/>
      <c r="EY20" s="125"/>
      <c r="EZ20" s="125"/>
      <c r="FA20" s="125"/>
      <c r="FB20" s="125"/>
      <c r="FC20" s="125"/>
      <c r="FD20" s="125"/>
      <c r="FE20" s="125"/>
      <c r="FF20" s="125"/>
      <c r="FG20" s="125"/>
      <c r="FH20" s="125"/>
      <c r="FI20" s="125"/>
      <c r="FJ20" s="125"/>
      <c r="FK20" s="125"/>
      <c r="FL20" s="125"/>
      <c r="FM20" s="125"/>
      <c r="FN20" s="125"/>
      <c r="FO20" s="125"/>
      <c r="FP20" s="125"/>
      <c r="FQ20" s="125"/>
      <c r="FR20" s="125"/>
      <c r="FS20" s="125"/>
      <c r="FT20" s="125"/>
      <c r="FU20" s="125"/>
      <c r="FV20" s="125"/>
      <c r="FW20" s="125"/>
      <c r="FX20" s="125"/>
      <c r="FY20" s="125"/>
      <c r="FZ20" s="125"/>
      <c r="GA20" s="125"/>
      <c r="GB20" s="125"/>
      <c r="GC20" s="125"/>
      <c r="GD20" s="125"/>
      <c r="GE20" s="125"/>
      <c r="GF20" s="125"/>
      <c r="GG20" s="125"/>
      <c r="GH20" s="125"/>
      <c r="GI20" s="125"/>
      <c r="GJ20" s="125"/>
      <c r="GK20" s="125"/>
      <c r="GL20" s="125"/>
      <c r="GM20" s="125"/>
      <c r="GN20" s="125"/>
      <c r="GO20" s="125"/>
      <c r="GP20" s="125"/>
      <c r="GQ20" s="125"/>
      <c r="GR20" s="125"/>
      <c r="GS20" s="125"/>
      <c r="GT20" s="125"/>
      <c r="GU20" s="125"/>
      <c r="GV20" s="125"/>
      <c r="GW20" s="125"/>
    </row>
    <row r="21" spans="1:205" ht="20.100000000000001" customHeight="1"/>
    <row r="22" spans="1:205" ht="20.100000000000001" customHeight="1"/>
    <row r="23" spans="1:205" ht="20.100000000000001" customHeight="1"/>
    <row r="24" spans="1:205" ht="20.100000000000001" customHeight="1"/>
    <row r="25" spans="1:205" ht="20.100000000000001" customHeight="1"/>
    <row r="26" spans="1:205" ht="20.100000000000001" customHeight="1"/>
    <row r="27" spans="1:205" ht="20.100000000000001" customHeight="1"/>
    <row r="28" spans="1:205" ht="20.100000000000001" customHeight="1"/>
    <row r="29" spans="1:205" ht="19.7" customHeight="1"/>
    <row r="30" spans="1:205" ht="19.7" customHeight="1"/>
    <row r="31" spans="1:205" ht="19.7" customHeight="1"/>
    <row r="32" spans="1:205" ht="19.7" customHeight="1"/>
    <row r="33" ht="19.7" customHeight="1"/>
    <row r="34" ht="19.7" customHeight="1"/>
    <row r="35" ht="19.7" customHeight="1"/>
    <row r="36" ht="19.7" customHeight="1"/>
    <row r="37" ht="19.7" customHeight="1"/>
    <row r="38" ht="19.7" customHeight="1"/>
    <row r="39" ht="19.7" customHeight="1"/>
    <row r="40" ht="19.7" customHeight="1"/>
    <row r="41" ht="19.7" customHeight="1"/>
    <row r="42" ht="19.7" customHeight="1"/>
    <row r="43" ht="19.7" customHeight="1"/>
    <row r="44" ht="19.7" customHeight="1"/>
    <row r="45" ht="19.7" customHeight="1"/>
    <row r="46" ht="19.7" customHeight="1"/>
    <row r="47" ht="19.7" customHeight="1"/>
    <row r="48" ht="19.7" customHeight="1"/>
    <row r="49" ht="19.7" customHeight="1"/>
    <row r="50" ht="19.7" customHeight="1"/>
    <row r="51" ht="19.7" customHeight="1"/>
    <row r="52" ht="19.7" customHeight="1"/>
    <row r="53" ht="19.7" customHeight="1"/>
    <row r="54" ht="19.7" customHeight="1"/>
    <row r="55" ht="19.7" customHeight="1"/>
    <row r="56" ht="19.7" customHeight="1"/>
    <row r="57" ht="19.7" customHeight="1"/>
    <row r="58" ht="19.7" customHeight="1"/>
    <row r="59" ht="19.7" customHeight="1"/>
    <row r="60" ht="19.7" customHeight="1"/>
    <row r="61" ht="19.7" customHeight="1"/>
    <row r="62" ht="19.7" customHeight="1"/>
    <row r="63" ht="19.7" customHeight="1"/>
    <row r="64" ht="19.7" customHeight="1"/>
    <row r="65" ht="19.7" customHeight="1"/>
    <row r="66" ht="19.7" customHeight="1"/>
    <row r="67" ht="19.7" customHeight="1"/>
    <row r="68" ht="19.7" customHeight="1"/>
    <row r="69" ht="19.7" customHeight="1"/>
    <row r="70" ht="19.7" customHeight="1"/>
  </sheetData>
  <mergeCells count="1">
    <mergeCell ref="A2:D2"/>
  </mergeCells>
  <phoneticPr fontId="61" type="noConversion"/>
  <printOptions horizontalCentered="1"/>
  <pageMargins left="0.82638888888888895" right="0.70833333333333304" top="0.98402777777777795" bottom="0.78680555555555598" header="0.51180555555555596" footer="0.70833333333333304"/>
  <pageSetup paperSize="9" scale="95" orientation="portrait" useFirstPageNumber="1"/>
  <headerFooter>
    <oddFooter>&amp;C第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IQ70"/>
  <sheetViews>
    <sheetView workbookViewId="0"/>
  </sheetViews>
  <sheetFormatPr defaultColWidth="9" defaultRowHeight="14.25"/>
  <cols>
    <col min="1" max="1" width="52.625" style="113" customWidth="1"/>
    <col min="2" max="2" width="22.375" style="113" customWidth="1"/>
    <col min="3" max="251" width="9" style="113"/>
  </cols>
  <sheetData>
    <row r="1" spans="1:6" s="113" customFormat="1" ht="27" customHeight="1">
      <c r="A1" s="1" t="s">
        <v>1562</v>
      </c>
    </row>
    <row r="2" spans="1:6" s="113" customFormat="1" ht="36" customHeight="1">
      <c r="A2" s="505" t="s">
        <v>1563</v>
      </c>
      <c r="B2" s="505"/>
    </row>
    <row r="3" spans="1:6" s="113" customFormat="1" ht="27" customHeight="1">
      <c r="B3" s="200" t="s">
        <v>1219</v>
      </c>
    </row>
    <row r="4" spans="1:6" s="113" customFormat="1" ht="27" customHeight="1">
      <c r="A4" s="114" t="s">
        <v>93</v>
      </c>
      <c r="B4" s="115" t="s">
        <v>96</v>
      </c>
      <c r="D4" s="116"/>
    </row>
    <row r="5" spans="1:6" s="113" customFormat="1" ht="27" customHeight="1">
      <c r="A5" s="117" t="s">
        <v>1564</v>
      </c>
      <c r="B5" s="188"/>
    </row>
    <row r="6" spans="1:6" s="113" customFormat="1" ht="27" customHeight="1">
      <c r="A6" s="117" t="s">
        <v>1565</v>
      </c>
      <c r="B6" s="188">
        <v>200</v>
      </c>
    </row>
    <row r="7" spans="1:6" s="113" customFormat="1" ht="27" customHeight="1">
      <c r="A7" s="117" t="s">
        <v>1566</v>
      </c>
      <c r="B7" s="188">
        <v>446</v>
      </c>
      <c r="F7" s="116"/>
    </row>
    <row r="8" spans="1:6" s="113" customFormat="1" ht="27" customHeight="1">
      <c r="A8" s="117" t="s">
        <v>1567</v>
      </c>
      <c r="B8" s="188"/>
    </row>
    <row r="9" spans="1:6" s="113" customFormat="1" ht="27" customHeight="1">
      <c r="A9" s="117" t="s">
        <v>1568</v>
      </c>
      <c r="B9" s="188"/>
    </row>
    <row r="10" spans="1:6" s="113" customFormat="1" ht="27" customHeight="1">
      <c r="A10" s="117" t="s">
        <v>1569</v>
      </c>
      <c r="B10" s="188">
        <v>1041</v>
      </c>
    </row>
    <row r="11" spans="1:6" s="113" customFormat="1" ht="27" customHeight="1">
      <c r="A11" s="117" t="s">
        <v>1570</v>
      </c>
      <c r="B11" s="188"/>
    </row>
    <row r="12" spans="1:6" s="113" customFormat="1" ht="27" customHeight="1">
      <c r="A12" s="117" t="s">
        <v>1571</v>
      </c>
      <c r="B12" s="188"/>
    </row>
    <row r="13" spans="1:6" s="113" customFormat="1" ht="27" customHeight="1">
      <c r="A13" s="117" t="s">
        <v>1572</v>
      </c>
      <c r="B13" s="188">
        <v>1258</v>
      </c>
    </row>
    <row r="14" spans="1:6" s="113" customFormat="1" ht="27" customHeight="1">
      <c r="A14" s="118"/>
      <c r="B14" s="188"/>
    </row>
    <row r="15" spans="1:6" s="113" customFormat="1" ht="27" customHeight="1">
      <c r="A15" s="114" t="s">
        <v>1282</v>
      </c>
      <c r="B15" s="187">
        <f>SUM(B5:B13)</f>
        <v>2945</v>
      </c>
      <c r="C15" s="116"/>
    </row>
    <row r="16" spans="1:6" ht="20.100000000000001" customHeight="1"/>
    <row r="17" spans="2:3" ht="20.100000000000001" customHeight="1"/>
    <row r="18" spans="2:3" ht="20.100000000000001" customHeight="1"/>
    <row r="19" spans="2:3" ht="20.100000000000001" customHeight="1"/>
    <row r="20" spans="2:3" ht="20.100000000000001" customHeight="1"/>
    <row r="21" spans="2:3" ht="20.100000000000001" customHeight="1"/>
    <row r="22" spans="2:3" ht="20.100000000000001" customHeight="1"/>
    <row r="23" spans="2:3" ht="20.100000000000001" customHeight="1">
      <c r="B23" s="116"/>
      <c r="C23" s="116"/>
    </row>
    <row r="24" spans="2:3" ht="20.100000000000001" customHeight="1"/>
    <row r="25" spans="2:3" ht="20.100000000000001" customHeight="1"/>
    <row r="26" spans="2:3" ht="20.100000000000001" customHeight="1"/>
    <row r="27" spans="2:3" ht="20.100000000000001" customHeight="1"/>
    <row r="28" spans="2:3" ht="20.100000000000001" customHeight="1"/>
    <row r="29" spans="2:3" ht="19.7" customHeight="1"/>
    <row r="30" spans="2:3" ht="19.7" customHeight="1"/>
    <row r="31" spans="2:3" ht="19.7" customHeight="1"/>
    <row r="32" spans="2:3" ht="19.7" customHeight="1">
      <c r="B32" s="116"/>
      <c r="C32" s="116"/>
    </row>
    <row r="33" ht="19.7" customHeight="1"/>
    <row r="34" ht="19.7" customHeight="1"/>
    <row r="35" ht="19.7" customHeight="1"/>
    <row r="36" ht="19.7" customHeight="1"/>
    <row r="37" ht="19.7" customHeight="1"/>
    <row r="38" ht="19.7" customHeight="1"/>
    <row r="39" ht="19.7" customHeight="1"/>
    <row r="40" ht="19.7" customHeight="1"/>
    <row r="41" ht="19.7" customHeight="1"/>
    <row r="42" ht="19.7" customHeight="1"/>
    <row r="43" ht="19.7" customHeight="1"/>
    <row r="44" ht="19.7" customHeight="1"/>
    <row r="45" ht="19.7" customHeight="1"/>
    <row r="46" ht="19.7" customHeight="1"/>
    <row r="47" ht="19.7" customHeight="1"/>
    <row r="48" ht="19.7" customHeight="1"/>
    <row r="49" ht="19.7" customHeight="1"/>
    <row r="50" ht="19.7" customHeight="1"/>
    <row r="51" ht="19.7" customHeight="1"/>
    <row r="52" ht="19.7" customHeight="1"/>
    <row r="53" ht="19.7" customHeight="1"/>
    <row r="54" ht="19.7" customHeight="1"/>
    <row r="55" ht="19.7" customHeight="1"/>
    <row r="56" ht="19.7" customHeight="1"/>
    <row r="57" ht="19.7" customHeight="1"/>
    <row r="58" ht="19.7" customHeight="1"/>
    <row r="59" ht="19.7" customHeight="1"/>
    <row r="60" ht="19.7" customHeight="1"/>
    <row r="61" ht="19.7" customHeight="1"/>
    <row r="62" ht="19.7" customHeight="1"/>
    <row r="63" ht="19.7" customHeight="1"/>
    <row r="64" ht="19.7" customHeight="1"/>
    <row r="65" ht="19.7" customHeight="1"/>
    <row r="66" ht="19.7" customHeight="1"/>
    <row r="67" ht="19.7" customHeight="1"/>
    <row r="68" ht="19.7" customHeight="1"/>
    <row r="69" ht="19.7" customHeight="1"/>
    <row r="70" ht="19.7" customHeight="1"/>
  </sheetData>
  <mergeCells count="1">
    <mergeCell ref="A2:B2"/>
  </mergeCells>
  <phoneticPr fontId="61" type="noConversion"/>
  <printOptions horizontalCentered="1"/>
  <pageMargins left="0.82638888888888895" right="0.70833333333333304" top="0.98402777777777795" bottom="0.78680555555555598" header="0.51180555555555596" footer="0.70833333333333304"/>
  <pageSetup paperSize="9" scale="95" orientation="portrait" useFirstPageNumber="1"/>
  <headerFooter>
    <oddFooter>&amp;C第 &amp;P 页，共 &amp;N 页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B70"/>
  <sheetViews>
    <sheetView workbookViewId="0"/>
  </sheetViews>
  <sheetFormatPr defaultColWidth="9" defaultRowHeight="14.25"/>
  <cols>
    <col min="1" max="1" width="48.75" style="113" customWidth="1"/>
    <col min="2" max="2" width="26.625" style="116" customWidth="1"/>
    <col min="3" max="16384" width="9" style="113"/>
  </cols>
  <sheetData>
    <row r="1" spans="1:2" ht="27" customHeight="1">
      <c r="A1" s="1" t="s">
        <v>1573</v>
      </c>
    </row>
    <row r="2" spans="1:2" ht="36.75" customHeight="1">
      <c r="A2" s="526" t="s">
        <v>1574</v>
      </c>
      <c r="B2" s="506"/>
    </row>
    <row r="3" spans="1:2" ht="27" customHeight="1">
      <c r="B3" s="198" t="s">
        <v>1219</v>
      </c>
    </row>
    <row r="4" spans="1:2" ht="27" customHeight="1">
      <c r="A4" s="114" t="s">
        <v>93</v>
      </c>
      <c r="B4" s="114" t="s">
        <v>96</v>
      </c>
    </row>
    <row r="5" spans="1:2" ht="27" customHeight="1">
      <c r="A5" s="117" t="s">
        <v>1564</v>
      </c>
      <c r="B5" s="199"/>
    </row>
    <row r="6" spans="1:2" ht="27" customHeight="1">
      <c r="A6" s="117" t="s">
        <v>1565</v>
      </c>
      <c r="B6" s="199"/>
    </row>
    <row r="7" spans="1:2" ht="27" customHeight="1">
      <c r="A7" s="117" t="s">
        <v>1566</v>
      </c>
      <c r="B7" s="199"/>
    </row>
    <row r="8" spans="1:2" ht="27" customHeight="1">
      <c r="A8" s="117" t="s">
        <v>1567</v>
      </c>
      <c r="B8" s="199"/>
    </row>
    <row r="9" spans="1:2" ht="27" customHeight="1">
      <c r="A9" s="117" t="s">
        <v>1568</v>
      </c>
      <c r="B9" s="188">
        <v>80</v>
      </c>
    </row>
    <row r="10" spans="1:2" ht="27" customHeight="1">
      <c r="A10" s="117" t="s">
        <v>1569</v>
      </c>
      <c r="B10" s="199"/>
    </row>
    <row r="11" spans="1:2" ht="27" customHeight="1">
      <c r="A11" s="117" t="s">
        <v>1570</v>
      </c>
      <c r="B11" s="199"/>
    </row>
    <row r="12" spans="1:2" ht="27" customHeight="1">
      <c r="A12" s="117" t="s">
        <v>1571</v>
      </c>
      <c r="B12" s="199"/>
    </row>
    <row r="13" spans="1:2" ht="27" customHeight="1">
      <c r="A13" s="117" t="s">
        <v>1575</v>
      </c>
      <c r="B13" s="188">
        <v>304</v>
      </c>
    </row>
    <row r="14" spans="1:2" ht="27" customHeight="1">
      <c r="A14" s="118"/>
      <c r="B14" s="199"/>
    </row>
    <row r="15" spans="1:2" ht="27" customHeight="1">
      <c r="A15" s="114" t="s">
        <v>1282</v>
      </c>
      <c r="B15" s="187">
        <f>SUM(B5:B14)</f>
        <v>384</v>
      </c>
    </row>
    <row r="16" spans="1:2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19.7" customHeight="1"/>
    <row r="30" ht="19.7" customHeight="1"/>
    <row r="31" ht="19.7" customHeight="1"/>
    <row r="32" ht="19.7" customHeight="1"/>
    <row r="33" ht="19.7" customHeight="1"/>
    <row r="34" ht="19.7" customHeight="1"/>
    <row r="35" ht="19.7" customHeight="1"/>
    <row r="36" ht="19.7" customHeight="1"/>
    <row r="37" ht="19.7" customHeight="1"/>
    <row r="38" ht="19.7" customHeight="1"/>
    <row r="39" ht="19.7" customHeight="1"/>
    <row r="40" ht="19.7" customHeight="1"/>
    <row r="41" ht="19.7" customHeight="1"/>
    <row r="42" ht="19.7" customHeight="1"/>
    <row r="43" ht="19.7" customHeight="1"/>
    <row r="44" ht="19.7" customHeight="1"/>
    <row r="45" ht="19.7" customHeight="1"/>
    <row r="46" ht="19.7" customHeight="1"/>
    <row r="47" ht="19.7" customHeight="1"/>
    <row r="48" ht="19.7" customHeight="1"/>
    <row r="49" ht="19.7" customHeight="1"/>
    <row r="50" ht="19.7" customHeight="1"/>
    <row r="51" ht="19.7" customHeight="1"/>
    <row r="52" ht="19.7" customHeight="1"/>
    <row r="53" ht="19.7" customHeight="1"/>
    <row r="54" ht="19.7" customHeight="1"/>
    <row r="55" ht="19.7" customHeight="1"/>
    <row r="56" ht="19.7" customHeight="1"/>
    <row r="57" ht="19.7" customHeight="1"/>
    <row r="58" ht="19.7" customHeight="1"/>
    <row r="59" ht="19.7" customHeight="1"/>
    <row r="60" ht="19.7" customHeight="1"/>
    <row r="61" ht="19.7" customHeight="1"/>
    <row r="62" ht="19.7" customHeight="1"/>
    <row r="63" ht="19.7" customHeight="1"/>
    <row r="64" ht="19.7" customHeight="1"/>
    <row r="65" ht="19.7" customHeight="1"/>
    <row r="66" ht="19.7" customHeight="1"/>
    <row r="67" ht="19.7" customHeight="1"/>
    <row r="68" ht="19.7" customHeight="1"/>
    <row r="69" ht="19.7" customHeight="1"/>
    <row r="70" ht="19.7" customHeight="1"/>
  </sheetData>
  <mergeCells count="1">
    <mergeCell ref="A2:B2"/>
  </mergeCells>
  <phoneticPr fontId="61" type="noConversion"/>
  <printOptions horizontalCentered="1"/>
  <pageMargins left="0.82638888888888895" right="0.70833333333333304" top="0.98402777777777795" bottom="0.78680555555555598" header="0.51180555555555596" footer="0.70833333333333304"/>
  <pageSetup paperSize="9" scale="95" orientation="portrait" useFirstPageNumber="1"/>
  <headerFooter>
    <oddFooter>&amp;C第 &amp;P 页，共 &amp;N 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8" tint="0.39991454817346722"/>
  </sheetPr>
  <dimension ref="A1:DT94"/>
  <sheetViews>
    <sheetView showZeros="0" workbookViewId="0">
      <selection activeCell="A2" sqref="A2:B2"/>
    </sheetView>
  </sheetViews>
  <sheetFormatPr defaultColWidth="9" defaultRowHeight="14.25"/>
  <cols>
    <col min="1" max="1" width="48.375" style="157" customWidth="1"/>
    <col min="2" max="2" width="26.625" style="158" customWidth="1"/>
    <col min="3" max="124" width="9" style="157"/>
  </cols>
  <sheetData>
    <row r="1" spans="1:2" ht="27" customHeight="1">
      <c r="A1" s="159" t="s">
        <v>1576</v>
      </c>
      <c r="B1" s="160"/>
    </row>
    <row r="2" spans="1:2" ht="33" customHeight="1">
      <c r="A2" s="518" t="s">
        <v>1902</v>
      </c>
      <c r="B2" s="519"/>
    </row>
    <row r="3" spans="1:2" ht="23.25" customHeight="1">
      <c r="A3" s="161"/>
      <c r="B3" s="53" t="s">
        <v>1219</v>
      </c>
    </row>
    <row r="4" spans="1:2" ht="23.25" customHeight="1">
      <c r="A4" s="162" t="s">
        <v>93</v>
      </c>
      <c r="B4" s="163" t="s">
        <v>1405</v>
      </c>
    </row>
    <row r="5" spans="1:2" s="122" customFormat="1" ht="23.25" customHeight="1">
      <c r="A5" s="171" t="s">
        <v>1462</v>
      </c>
      <c r="B5" s="31"/>
    </row>
    <row r="6" spans="1:2" s="122" customFormat="1" ht="23.25" customHeight="1">
      <c r="A6" s="172" t="s">
        <v>1463</v>
      </c>
      <c r="B6" s="31"/>
    </row>
    <row r="7" spans="1:2" s="122" customFormat="1" ht="23.25" customHeight="1">
      <c r="A7" s="171" t="s">
        <v>1464</v>
      </c>
      <c r="B7" s="31"/>
    </row>
    <row r="8" spans="1:2" s="122" customFormat="1" ht="23.25" customHeight="1">
      <c r="A8" s="171" t="s">
        <v>1465</v>
      </c>
      <c r="B8" s="31"/>
    </row>
    <row r="9" spans="1:2" s="122" customFormat="1" ht="23.25" customHeight="1">
      <c r="A9" s="171" t="s">
        <v>1466</v>
      </c>
      <c r="B9" s="31">
        <f>SUM(B10:B14)</f>
        <v>143300</v>
      </c>
    </row>
    <row r="10" spans="1:2" s="122" customFormat="1" ht="23.25" customHeight="1">
      <c r="A10" s="173" t="s">
        <v>1544</v>
      </c>
      <c r="B10" s="33">
        <v>70000</v>
      </c>
    </row>
    <row r="11" spans="1:2" s="122" customFormat="1" ht="23.25" customHeight="1">
      <c r="A11" s="173" t="s">
        <v>1545</v>
      </c>
      <c r="B11" s="33">
        <v>3000</v>
      </c>
    </row>
    <row r="12" spans="1:2" s="122" customFormat="1" ht="23.25" customHeight="1">
      <c r="A12" s="173" t="s">
        <v>1546</v>
      </c>
      <c r="B12" s="33">
        <v>50300</v>
      </c>
    </row>
    <row r="13" spans="1:2" s="122" customFormat="1" ht="23.25" customHeight="1">
      <c r="A13" s="173" t="s">
        <v>1547</v>
      </c>
      <c r="B13" s="33"/>
    </row>
    <row r="14" spans="1:2" s="122" customFormat="1" ht="23.25" customHeight="1">
      <c r="A14" s="173" t="s">
        <v>1548</v>
      </c>
      <c r="B14" s="33">
        <v>20000</v>
      </c>
    </row>
    <row r="15" spans="1:2" s="122" customFormat="1" ht="23.25" customHeight="1">
      <c r="A15" s="171" t="s">
        <v>1472</v>
      </c>
      <c r="B15" s="31"/>
    </row>
    <row r="16" spans="1:2" s="122" customFormat="1" ht="23.25" customHeight="1">
      <c r="A16" s="174" t="s">
        <v>1473</v>
      </c>
      <c r="B16" s="31"/>
    </row>
    <row r="17" spans="1:2" s="122" customFormat="1" ht="23.25" customHeight="1">
      <c r="A17" s="174" t="s">
        <v>1474</v>
      </c>
      <c r="B17" s="31"/>
    </row>
    <row r="18" spans="1:2" s="122" customFormat="1" ht="23.25" customHeight="1">
      <c r="A18" s="174" t="s">
        <v>1475</v>
      </c>
      <c r="B18" s="31">
        <v>800</v>
      </c>
    </row>
    <row r="19" spans="1:2" s="122" customFormat="1" ht="23.25" customHeight="1">
      <c r="A19" s="174" t="s">
        <v>1476</v>
      </c>
      <c r="B19" s="31"/>
    </row>
    <row r="20" spans="1:2" s="122" customFormat="1" ht="23.25" customHeight="1">
      <c r="A20" s="174" t="s">
        <v>1477</v>
      </c>
      <c r="B20" s="16">
        <v>900</v>
      </c>
    </row>
    <row r="21" spans="1:2" s="122" customFormat="1" ht="23.25" customHeight="1">
      <c r="A21" s="174" t="s">
        <v>1478</v>
      </c>
      <c r="B21" s="31"/>
    </row>
    <row r="22" spans="1:2" ht="23.25" customHeight="1">
      <c r="A22" s="174" t="s">
        <v>1479</v>
      </c>
      <c r="B22" s="31">
        <v>15000</v>
      </c>
    </row>
    <row r="23" spans="1:2" ht="23.25" customHeight="1">
      <c r="A23" s="174"/>
      <c r="B23" s="31"/>
    </row>
    <row r="24" spans="1:2" ht="23.25" customHeight="1">
      <c r="A24" s="175" t="s">
        <v>1480</v>
      </c>
      <c r="B24" s="31">
        <f>SUM(B5,B6,B7,B8,B9,B15,B16,B17,B18,B19,B20,B21,B22)</f>
        <v>160000</v>
      </c>
    </row>
    <row r="25" spans="1:2" ht="20.100000000000001" customHeight="1">
      <c r="A25" s="176"/>
      <c r="B25" s="177"/>
    </row>
    <row r="26" spans="1:2" ht="20.100000000000001" customHeight="1">
      <c r="A26" s="176"/>
    </row>
    <row r="27" spans="1:2" ht="20.100000000000001" customHeight="1">
      <c r="A27" s="176"/>
      <c r="B27" s="177"/>
    </row>
    <row r="28" spans="1:2" ht="20.100000000000001" customHeight="1">
      <c r="A28" s="176"/>
      <c r="B28" s="177"/>
    </row>
    <row r="29" spans="1:2" ht="20.100000000000001" customHeight="1">
      <c r="A29" s="176"/>
      <c r="B29" s="178"/>
    </row>
    <row r="30" spans="1:2" ht="19.7" customHeight="1">
      <c r="A30" s="176"/>
      <c r="B30" s="178"/>
    </row>
    <row r="31" spans="1:2" ht="19.7" customHeight="1"/>
    <row r="32" spans="1:2" ht="19.7" customHeight="1"/>
    <row r="33" ht="19.7" customHeight="1"/>
    <row r="34" ht="19.7" customHeight="1"/>
    <row r="35" ht="19.7" customHeight="1"/>
    <row r="36" ht="19.7" customHeight="1"/>
    <row r="37" ht="19.7" customHeight="1"/>
    <row r="38" ht="19.7" customHeight="1"/>
    <row r="39" ht="19.7" customHeight="1"/>
    <row r="40" ht="19.7" customHeight="1"/>
    <row r="41" ht="19.7" customHeight="1"/>
    <row r="42" ht="19.7" customHeight="1"/>
    <row r="43" ht="19.7" customHeight="1"/>
    <row r="44" ht="19.7" customHeight="1"/>
    <row r="45" ht="19.7" customHeight="1"/>
    <row r="46" ht="19.7" customHeight="1"/>
    <row r="47" ht="19.7" customHeight="1"/>
    <row r="48" ht="19.7" customHeight="1"/>
    <row r="49" ht="19.7" customHeight="1"/>
    <row r="50" ht="19.7" customHeight="1"/>
    <row r="51" ht="19.7" customHeight="1"/>
    <row r="52" ht="19.7" customHeight="1"/>
    <row r="53" ht="19.7" customHeight="1"/>
    <row r="54" ht="19.7" customHeight="1"/>
    <row r="55" ht="19.7" customHeight="1"/>
    <row r="56" ht="19.7" customHeight="1"/>
    <row r="57" ht="19.7" customHeight="1"/>
    <row r="58" ht="19.7" customHeight="1"/>
    <row r="59" ht="19.7" customHeight="1"/>
    <row r="60" ht="19.7" customHeight="1"/>
    <row r="61" ht="19.7" customHeight="1"/>
    <row r="62" ht="19.7" customHeight="1"/>
    <row r="63" ht="19.7" customHeight="1"/>
    <row r="64" ht="19.7" customHeight="1"/>
    <row r="65" ht="19.7" customHeight="1"/>
    <row r="66" ht="19.7" customHeight="1"/>
    <row r="67" ht="19.7" customHeight="1"/>
    <row r="68" ht="19.7" customHeight="1"/>
    <row r="69" ht="19.7" customHeight="1"/>
    <row r="70" ht="19.7" customHeight="1"/>
    <row r="71" ht="19.7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</sheetData>
  <mergeCells count="1">
    <mergeCell ref="A2:B2"/>
  </mergeCells>
  <phoneticPr fontId="61" type="noConversion"/>
  <printOptions horizontalCentered="1"/>
  <pageMargins left="0.82638888888888895" right="0.70833333333333304" top="0.98402777777777795" bottom="0.78680555555555598" header="0.51180555555555596" footer="0.70833333333333304"/>
  <pageSetup paperSize="9" scale="95" orientation="portrait" useFirstPageNumber="1"/>
  <headerFooter>
    <oddFooter>&amp;C第 &amp;P 页，共 &amp;N 页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DI103"/>
  <sheetViews>
    <sheetView showZeros="0" workbookViewId="0">
      <selection activeCell="A2" sqref="A2:B2"/>
    </sheetView>
  </sheetViews>
  <sheetFormatPr defaultColWidth="9" defaultRowHeight="14.25"/>
  <cols>
    <col min="1" max="1" width="54.125" style="157" customWidth="1"/>
    <col min="2" max="2" width="20.5" style="158" customWidth="1"/>
    <col min="3" max="113" width="9" style="157"/>
  </cols>
  <sheetData>
    <row r="1" spans="1:113" ht="27" customHeight="1">
      <c r="A1" s="159" t="s">
        <v>1577</v>
      </c>
      <c r="B1" s="160"/>
    </row>
    <row r="2" spans="1:113" ht="33.75" customHeight="1">
      <c r="A2" s="518" t="s">
        <v>1903</v>
      </c>
      <c r="B2" s="519"/>
    </row>
    <row r="3" spans="1:113" ht="19.899999999999999" customHeight="1">
      <c r="A3" s="161"/>
      <c r="B3" s="53" t="s">
        <v>1219</v>
      </c>
    </row>
    <row r="4" spans="1:113" ht="20.100000000000001" customHeight="1">
      <c r="A4" s="162" t="s">
        <v>93</v>
      </c>
      <c r="B4" s="163" t="s">
        <v>1405</v>
      </c>
    </row>
    <row r="5" spans="1:113" s="156" customFormat="1" ht="20.100000000000001" customHeight="1">
      <c r="A5" s="164" t="s">
        <v>1483</v>
      </c>
      <c r="B5" s="16">
        <f>B6+B7</f>
        <v>121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</row>
    <row r="6" spans="1:113" ht="20.100000000000001" customHeight="1">
      <c r="A6" s="165" t="s">
        <v>1578</v>
      </c>
      <c r="B6" s="18">
        <v>1</v>
      </c>
    </row>
    <row r="7" spans="1:113" ht="20.100000000000001" customHeight="1">
      <c r="A7" s="165" t="s">
        <v>1579</v>
      </c>
      <c r="B7" s="18">
        <v>120</v>
      </c>
    </row>
    <row r="8" spans="1:113" ht="20.100000000000001" customHeight="1">
      <c r="A8" s="166" t="s">
        <v>1486</v>
      </c>
      <c r="B8" s="16"/>
    </row>
    <row r="9" spans="1:113" s="34" customFormat="1" ht="20.100000000000001" customHeight="1">
      <c r="A9" s="164" t="s">
        <v>1487</v>
      </c>
      <c r="B9" s="16">
        <f>SUM(B10,B25,B26,B27,B33:B38)</f>
        <v>125628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</row>
    <row r="10" spans="1:113" ht="20.100000000000001" customHeight="1">
      <c r="A10" s="165" t="s">
        <v>1580</v>
      </c>
      <c r="B10" s="18">
        <f>SUM(B11:B24)</f>
        <v>123401</v>
      </c>
    </row>
    <row r="11" spans="1:113" ht="20.100000000000001" customHeight="1">
      <c r="A11" s="194" t="s">
        <v>1581</v>
      </c>
      <c r="B11" s="18">
        <v>66871</v>
      </c>
    </row>
    <row r="12" spans="1:113" ht="20.100000000000001" customHeight="1">
      <c r="A12" s="194" t="s">
        <v>1582</v>
      </c>
      <c r="B12" s="18"/>
    </row>
    <row r="13" spans="1:113" ht="20.100000000000001" customHeight="1">
      <c r="A13" s="194" t="s">
        <v>1583</v>
      </c>
      <c r="B13" s="18">
        <v>2500</v>
      </c>
    </row>
    <row r="14" spans="1:113" ht="20.100000000000001" customHeight="1">
      <c r="A14" s="194" t="s">
        <v>1584</v>
      </c>
      <c r="B14" s="18">
        <v>9328</v>
      </c>
    </row>
    <row r="15" spans="1:113" ht="20.100000000000001" customHeight="1">
      <c r="A15" s="194" t="s">
        <v>1585</v>
      </c>
      <c r="B15" s="18">
        <v>1260</v>
      </c>
    </row>
    <row r="16" spans="1:113" ht="20.100000000000001" customHeight="1">
      <c r="A16" s="194" t="s">
        <v>1586</v>
      </c>
      <c r="B16" s="18">
        <v>482</v>
      </c>
    </row>
    <row r="17" spans="1:2" ht="20.100000000000001" customHeight="1">
      <c r="A17" s="194" t="s">
        <v>1587</v>
      </c>
      <c r="B17" s="18"/>
    </row>
    <row r="18" spans="1:2" ht="20.100000000000001" customHeight="1">
      <c r="A18" s="194" t="s">
        <v>1588</v>
      </c>
      <c r="B18" s="18">
        <v>30</v>
      </c>
    </row>
    <row r="19" spans="1:2" ht="20.100000000000001" customHeight="1">
      <c r="A19" s="194" t="s">
        <v>1589</v>
      </c>
      <c r="B19" s="18"/>
    </row>
    <row r="20" spans="1:2" ht="20.100000000000001" customHeight="1">
      <c r="A20" s="194" t="s">
        <v>1590</v>
      </c>
      <c r="B20" s="18"/>
    </row>
    <row r="21" spans="1:2" ht="20.100000000000001" customHeight="1">
      <c r="A21" s="194" t="s">
        <v>1591</v>
      </c>
      <c r="B21" s="18">
        <v>5034</v>
      </c>
    </row>
    <row r="22" spans="1:2" ht="20.100000000000001" customHeight="1">
      <c r="A22" s="194" t="s">
        <v>1592</v>
      </c>
      <c r="B22" s="18"/>
    </row>
    <row r="23" spans="1:2" ht="20.100000000000001" customHeight="1">
      <c r="A23" s="194" t="s">
        <v>1593</v>
      </c>
      <c r="B23" s="18"/>
    </row>
    <row r="24" spans="1:2" ht="20.100000000000001" customHeight="1">
      <c r="A24" s="194" t="s">
        <v>1594</v>
      </c>
      <c r="B24" s="18">
        <v>37896</v>
      </c>
    </row>
    <row r="25" spans="1:2" ht="20.100000000000001" customHeight="1">
      <c r="A25" s="165" t="s">
        <v>1551</v>
      </c>
      <c r="B25" s="18">
        <v>3</v>
      </c>
    </row>
    <row r="26" spans="1:2" ht="19.7" customHeight="1">
      <c r="A26" s="165" t="s">
        <v>1552</v>
      </c>
      <c r="B26" s="18">
        <v>41</v>
      </c>
    </row>
    <row r="27" spans="1:2" ht="19.7" customHeight="1">
      <c r="A27" s="165" t="s">
        <v>1553</v>
      </c>
      <c r="B27" s="18">
        <f>SUM(B28:B32)</f>
        <v>878</v>
      </c>
    </row>
    <row r="28" spans="1:2" ht="19.7" customHeight="1">
      <c r="A28" s="167" t="s">
        <v>1595</v>
      </c>
      <c r="B28" s="18">
        <v>525</v>
      </c>
    </row>
    <row r="29" spans="1:2" ht="19.7" customHeight="1">
      <c r="A29" s="167" t="s">
        <v>1596</v>
      </c>
      <c r="B29" s="18">
        <v>123</v>
      </c>
    </row>
    <row r="30" spans="1:2" ht="19.7" customHeight="1">
      <c r="A30" s="167" t="s">
        <v>1597</v>
      </c>
      <c r="B30" s="18"/>
    </row>
    <row r="31" spans="1:2" ht="19.7" customHeight="1">
      <c r="A31" s="167" t="s">
        <v>1598</v>
      </c>
      <c r="B31" s="18"/>
    </row>
    <row r="32" spans="1:2" ht="19.7" customHeight="1">
      <c r="A32" s="167" t="s">
        <v>1599</v>
      </c>
      <c r="B32" s="18">
        <v>230</v>
      </c>
    </row>
    <row r="33" spans="1:113" ht="19.7" customHeight="1">
      <c r="A33" s="195" t="s">
        <v>1554</v>
      </c>
      <c r="B33" s="18">
        <v>1305</v>
      </c>
    </row>
    <row r="34" spans="1:113" ht="19.7" customHeight="1">
      <c r="A34" s="195" t="s">
        <v>1555</v>
      </c>
      <c r="B34" s="18"/>
    </row>
    <row r="35" spans="1:113" ht="19.7" customHeight="1">
      <c r="A35" s="195" t="s">
        <v>1556</v>
      </c>
      <c r="B35" s="18"/>
    </row>
    <row r="36" spans="1:113" ht="19.7" customHeight="1">
      <c r="A36" s="195" t="s">
        <v>1557</v>
      </c>
      <c r="B36" s="18"/>
    </row>
    <row r="37" spans="1:113" ht="19.7" customHeight="1">
      <c r="A37" s="195" t="s">
        <v>1558</v>
      </c>
      <c r="B37" s="18"/>
    </row>
    <row r="38" spans="1:113" ht="19.7" customHeight="1">
      <c r="A38" s="195" t="s">
        <v>1559</v>
      </c>
      <c r="B38" s="18"/>
    </row>
    <row r="39" spans="1:113" s="34" customFormat="1" ht="19.7" customHeight="1">
      <c r="A39" s="166" t="s">
        <v>1517</v>
      </c>
      <c r="B39" s="16">
        <f>SUM(B40:B41)</f>
        <v>510</v>
      </c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  <c r="BO39" s="123"/>
      <c r="BP39" s="123"/>
      <c r="BQ39" s="123"/>
      <c r="BR39" s="123"/>
      <c r="BS39" s="123"/>
      <c r="BT39" s="123"/>
      <c r="BU39" s="123"/>
      <c r="BV39" s="123"/>
      <c r="BW39" s="123"/>
      <c r="BX39" s="123"/>
      <c r="BY39" s="123"/>
      <c r="BZ39" s="123"/>
      <c r="CA39" s="123"/>
      <c r="CB39" s="123"/>
      <c r="CC39" s="123"/>
      <c r="CD39" s="123"/>
      <c r="CE39" s="123"/>
      <c r="CF39" s="123"/>
      <c r="CG39" s="123"/>
      <c r="CH39" s="123"/>
      <c r="CI39" s="123"/>
      <c r="CJ39" s="123"/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3"/>
      <c r="DC39" s="123"/>
      <c r="DD39" s="123"/>
      <c r="DE39" s="123"/>
      <c r="DF39" s="123"/>
      <c r="DG39" s="123"/>
      <c r="DH39" s="123"/>
      <c r="DI39" s="123"/>
    </row>
    <row r="40" spans="1:113" ht="19.7" customHeight="1">
      <c r="A40" s="196" t="s">
        <v>1600</v>
      </c>
      <c r="B40" s="18">
        <v>314</v>
      </c>
    </row>
    <row r="41" spans="1:113" ht="19.7" customHeight="1">
      <c r="A41" s="196" t="s">
        <v>1601</v>
      </c>
      <c r="B41" s="18">
        <v>196</v>
      </c>
    </row>
    <row r="42" spans="1:113" s="34" customFormat="1" ht="19.7" customHeight="1">
      <c r="A42" s="164" t="s">
        <v>1520</v>
      </c>
      <c r="B42" s="16">
        <f>SUM(B43:B44)</f>
        <v>0</v>
      </c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3"/>
      <c r="BM42" s="123"/>
      <c r="BN42" s="123"/>
      <c r="BO42" s="123"/>
      <c r="BP42" s="123"/>
      <c r="BQ42" s="123"/>
      <c r="BR42" s="123"/>
      <c r="BS42" s="123"/>
      <c r="BT42" s="123"/>
      <c r="BU42" s="123"/>
      <c r="BV42" s="123"/>
      <c r="BW42" s="123"/>
      <c r="BX42" s="123"/>
      <c r="BY42" s="123"/>
      <c r="BZ42" s="123"/>
      <c r="CA42" s="123"/>
      <c r="CB42" s="123"/>
      <c r="CC42" s="123"/>
      <c r="CD42" s="123"/>
      <c r="CE42" s="123"/>
      <c r="CF42" s="123"/>
      <c r="CG42" s="123"/>
      <c r="CH42" s="123"/>
      <c r="CI42" s="123"/>
      <c r="CJ42" s="123"/>
      <c r="CK42" s="123"/>
      <c r="CL42" s="123"/>
      <c r="CM42" s="123"/>
      <c r="CN42" s="123"/>
      <c r="CO42" s="123"/>
      <c r="CP42" s="123"/>
      <c r="CQ42" s="123"/>
      <c r="CR42" s="123"/>
      <c r="CS42" s="123"/>
      <c r="CT42" s="123"/>
      <c r="CU42" s="123"/>
      <c r="CV42" s="123"/>
      <c r="CW42" s="123"/>
      <c r="CX42" s="123"/>
      <c r="CY42" s="123"/>
      <c r="CZ42" s="123"/>
      <c r="DA42" s="123"/>
      <c r="DB42" s="123"/>
      <c r="DC42" s="123"/>
      <c r="DD42" s="123"/>
      <c r="DE42" s="123"/>
      <c r="DF42" s="123"/>
      <c r="DG42" s="123"/>
      <c r="DH42" s="123"/>
      <c r="DI42" s="123"/>
    </row>
    <row r="43" spans="1:113" ht="19.7" customHeight="1">
      <c r="A43" s="169" t="s">
        <v>1602</v>
      </c>
      <c r="B43" s="16"/>
    </row>
    <row r="44" spans="1:113" ht="19.7" customHeight="1">
      <c r="A44" s="169" t="s">
        <v>1603</v>
      </c>
      <c r="B44" s="16"/>
    </row>
    <row r="45" spans="1:113" s="34" customFormat="1" ht="19.7" customHeight="1">
      <c r="A45" s="164" t="s">
        <v>1523</v>
      </c>
      <c r="B45" s="16">
        <f>B46+B47</f>
        <v>5667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3"/>
      <c r="BI45" s="123"/>
      <c r="BJ45" s="123"/>
      <c r="BK45" s="123"/>
      <c r="BL45" s="123"/>
      <c r="BM45" s="123"/>
      <c r="BN45" s="123"/>
      <c r="BO45" s="123"/>
      <c r="BP45" s="123"/>
      <c r="BQ45" s="123"/>
      <c r="BR45" s="123"/>
      <c r="BS45" s="123"/>
      <c r="BT45" s="123"/>
      <c r="BU45" s="123"/>
      <c r="BV45" s="123"/>
      <c r="BW45" s="123"/>
      <c r="BX45" s="123"/>
      <c r="BY45" s="123"/>
      <c r="BZ45" s="123"/>
      <c r="CA45" s="123"/>
      <c r="CB45" s="123"/>
      <c r="CC45" s="123"/>
      <c r="CD45" s="123"/>
      <c r="CE45" s="123"/>
      <c r="CF45" s="123"/>
      <c r="CG45" s="123"/>
      <c r="CH45" s="123"/>
      <c r="CI45" s="123"/>
      <c r="CJ45" s="123"/>
      <c r="CK45" s="123"/>
      <c r="CL45" s="123"/>
      <c r="CM45" s="123"/>
      <c r="CN45" s="123"/>
      <c r="CO45" s="123"/>
      <c r="CP45" s="123"/>
      <c r="CQ45" s="123"/>
      <c r="CR45" s="123"/>
      <c r="CS45" s="123"/>
      <c r="CT45" s="123"/>
      <c r="CU45" s="123"/>
      <c r="CV45" s="123"/>
      <c r="CW45" s="123"/>
      <c r="CX45" s="123"/>
      <c r="CY45" s="123"/>
      <c r="CZ45" s="123"/>
      <c r="DA45" s="123"/>
      <c r="DB45" s="123"/>
      <c r="DC45" s="123"/>
      <c r="DD45" s="123"/>
      <c r="DE45" s="123"/>
      <c r="DF45" s="123"/>
      <c r="DG45" s="123"/>
      <c r="DH45" s="123"/>
      <c r="DI45" s="123"/>
    </row>
    <row r="46" spans="1:113" ht="19.7" customHeight="1">
      <c r="A46" s="167" t="s">
        <v>1604</v>
      </c>
      <c r="B46" s="18">
        <v>4219</v>
      </c>
    </row>
    <row r="47" spans="1:113" ht="19.7" customHeight="1">
      <c r="A47" s="167" t="s">
        <v>1605</v>
      </c>
      <c r="B47" s="18">
        <v>1448</v>
      </c>
    </row>
    <row r="48" spans="1:113" s="34" customFormat="1" ht="19.7" customHeight="1">
      <c r="A48" s="164" t="s">
        <v>1526</v>
      </c>
      <c r="B48" s="16">
        <v>22283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23"/>
      <c r="BE48" s="123"/>
      <c r="BF48" s="123"/>
      <c r="BG48" s="123"/>
      <c r="BH48" s="123"/>
      <c r="BI48" s="123"/>
      <c r="BJ48" s="123"/>
      <c r="BK48" s="123"/>
      <c r="BL48" s="123"/>
      <c r="BM48" s="123"/>
      <c r="BN48" s="123"/>
      <c r="BO48" s="123"/>
      <c r="BP48" s="123"/>
      <c r="BQ48" s="123"/>
      <c r="BR48" s="123"/>
      <c r="BS48" s="123"/>
      <c r="BT48" s="123"/>
      <c r="BU48" s="123"/>
      <c r="BV48" s="123"/>
      <c r="BW48" s="123"/>
      <c r="BX48" s="123"/>
      <c r="BY48" s="123"/>
      <c r="BZ48" s="123"/>
      <c r="CA48" s="123"/>
      <c r="CB48" s="123"/>
      <c r="CC48" s="123"/>
      <c r="CD48" s="123"/>
      <c r="CE48" s="123"/>
      <c r="CF48" s="123"/>
      <c r="CG48" s="123"/>
      <c r="CH48" s="123"/>
      <c r="CI48" s="123"/>
      <c r="CJ48" s="123"/>
      <c r="CK48" s="123"/>
      <c r="CL48" s="123"/>
      <c r="CM48" s="123"/>
      <c r="CN48" s="123"/>
      <c r="CO48" s="123"/>
      <c r="CP48" s="123"/>
      <c r="CQ48" s="123"/>
      <c r="CR48" s="123"/>
      <c r="CS48" s="123"/>
      <c r="CT48" s="123"/>
      <c r="CU48" s="123"/>
      <c r="CV48" s="123"/>
      <c r="CW48" s="123"/>
      <c r="CX48" s="123"/>
      <c r="CY48" s="123"/>
      <c r="CZ48" s="123"/>
      <c r="DA48" s="123"/>
      <c r="DB48" s="123"/>
      <c r="DC48" s="123"/>
      <c r="DD48" s="123"/>
      <c r="DE48" s="123"/>
      <c r="DF48" s="123"/>
      <c r="DG48" s="123"/>
      <c r="DH48" s="123"/>
      <c r="DI48" s="123"/>
    </row>
    <row r="49" spans="1:113" s="34" customFormat="1" ht="19.7" customHeight="1">
      <c r="A49" s="164" t="s">
        <v>1527</v>
      </c>
      <c r="B49" s="16">
        <v>101</v>
      </c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3"/>
      <c r="BE49" s="123"/>
      <c r="BF49" s="123"/>
      <c r="BG49" s="123"/>
      <c r="BH49" s="123"/>
      <c r="BI49" s="123"/>
      <c r="BJ49" s="123"/>
      <c r="BK49" s="123"/>
      <c r="BL49" s="123"/>
      <c r="BM49" s="123"/>
      <c r="BN49" s="123"/>
      <c r="BO49" s="123"/>
      <c r="BP49" s="123"/>
      <c r="BQ49" s="123"/>
      <c r="BR49" s="123"/>
      <c r="BS49" s="123"/>
      <c r="BT49" s="123"/>
      <c r="BU49" s="123"/>
      <c r="BV49" s="123"/>
      <c r="BW49" s="123"/>
      <c r="BX49" s="123"/>
      <c r="BY49" s="123"/>
      <c r="BZ49" s="123"/>
      <c r="CA49" s="123"/>
      <c r="CB49" s="123"/>
      <c r="CC49" s="123"/>
      <c r="CD49" s="123"/>
      <c r="CE49" s="123"/>
      <c r="CF49" s="123"/>
      <c r="CG49" s="123"/>
      <c r="CH49" s="123"/>
      <c r="CI49" s="123"/>
      <c r="CJ49" s="123"/>
      <c r="CK49" s="123"/>
      <c r="CL49" s="123"/>
      <c r="CM49" s="123"/>
      <c r="CN49" s="123"/>
      <c r="CO49" s="123"/>
      <c r="CP49" s="123"/>
      <c r="CQ49" s="123"/>
      <c r="CR49" s="123"/>
      <c r="CS49" s="123"/>
      <c r="CT49" s="123"/>
      <c r="CU49" s="123"/>
      <c r="CV49" s="123"/>
      <c r="CW49" s="123"/>
      <c r="CX49" s="123"/>
      <c r="CY49" s="123"/>
      <c r="CZ49" s="123"/>
      <c r="DA49" s="123"/>
      <c r="DB49" s="123"/>
      <c r="DC49" s="123"/>
      <c r="DD49" s="123"/>
      <c r="DE49" s="123"/>
      <c r="DF49" s="123"/>
      <c r="DG49" s="123"/>
      <c r="DH49" s="123"/>
      <c r="DI49" s="123"/>
    </row>
    <row r="50" spans="1:113" s="34" customFormat="1" ht="19.7" customHeight="1">
      <c r="A50" s="164"/>
      <c r="B50" s="16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BS50" s="123"/>
      <c r="BT50" s="123"/>
      <c r="BU50" s="123"/>
      <c r="BV50" s="123"/>
      <c r="BW50" s="123"/>
      <c r="BX50" s="123"/>
      <c r="BY50" s="123"/>
      <c r="BZ50" s="123"/>
      <c r="CA50" s="123"/>
      <c r="CB50" s="123"/>
      <c r="CC50" s="123"/>
      <c r="CD50" s="123"/>
      <c r="CE50" s="123"/>
      <c r="CF50" s="123"/>
      <c r="CG50" s="123"/>
      <c r="CH50" s="123"/>
      <c r="CI50" s="123"/>
      <c r="CJ50" s="123"/>
      <c r="CK50" s="123"/>
      <c r="CL50" s="123"/>
      <c r="CM50" s="123"/>
      <c r="CN50" s="123"/>
      <c r="CO50" s="123"/>
      <c r="CP50" s="123"/>
      <c r="CQ50" s="123"/>
      <c r="CR50" s="123"/>
      <c r="CS50" s="123"/>
      <c r="CT50" s="123"/>
      <c r="CU50" s="123"/>
      <c r="CV50" s="123"/>
      <c r="CW50" s="123"/>
      <c r="CX50" s="123"/>
      <c r="CY50" s="123"/>
      <c r="CZ50" s="123"/>
      <c r="DA50" s="123"/>
      <c r="DB50" s="123"/>
      <c r="DC50" s="123"/>
      <c r="DD50" s="123"/>
      <c r="DE50" s="123"/>
      <c r="DF50" s="123"/>
      <c r="DG50" s="123"/>
      <c r="DH50" s="123"/>
      <c r="DI50" s="123"/>
    </row>
    <row r="51" spans="1:113" s="34" customFormat="1" ht="19.7" customHeight="1">
      <c r="A51" s="170" t="s">
        <v>1528</v>
      </c>
      <c r="B51" s="16">
        <f>SUM(B5,,B8,B9,B39,B42,B45,B48,B49)</f>
        <v>154310</v>
      </c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3"/>
      <c r="BQ51" s="123"/>
      <c r="BR51" s="123"/>
      <c r="BS51" s="123"/>
      <c r="BT51" s="123"/>
      <c r="BU51" s="123"/>
      <c r="BV51" s="123"/>
      <c r="BW51" s="123"/>
      <c r="BX51" s="123"/>
      <c r="BY51" s="123"/>
      <c r="BZ51" s="123"/>
      <c r="CA51" s="123"/>
      <c r="CB51" s="123"/>
      <c r="CC51" s="123"/>
      <c r="CD51" s="123"/>
      <c r="CE51" s="123"/>
      <c r="CF51" s="123"/>
      <c r="CG51" s="123"/>
      <c r="CH51" s="123"/>
      <c r="CI51" s="123"/>
      <c r="CJ51" s="123"/>
      <c r="CK51" s="123"/>
      <c r="CL51" s="123"/>
      <c r="CM51" s="123"/>
      <c r="CN51" s="123"/>
      <c r="CO51" s="123"/>
      <c r="CP51" s="123"/>
      <c r="CQ51" s="123"/>
      <c r="CR51" s="123"/>
      <c r="CS51" s="123"/>
      <c r="CT51" s="123"/>
      <c r="CU51" s="123"/>
      <c r="CV51" s="123"/>
      <c r="CW51" s="123"/>
      <c r="CX51" s="123"/>
      <c r="CY51" s="123"/>
      <c r="CZ51" s="123"/>
      <c r="DA51" s="123"/>
      <c r="DB51" s="123"/>
      <c r="DC51" s="123"/>
      <c r="DD51" s="123"/>
      <c r="DE51" s="123"/>
      <c r="DF51" s="123"/>
      <c r="DG51" s="123"/>
      <c r="DH51" s="123"/>
      <c r="DI51" s="123"/>
    </row>
    <row r="52" spans="1:113" ht="19.7" customHeight="1"/>
    <row r="53" spans="1:113" ht="19.7" customHeight="1"/>
    <row r="54" spans="1:113" ht="19.7" customHeight="1"/>
    <row r="55" spans="1:113" ht="19.7" customHeight="1">
      <c r="B55" s="197"/>
    </row>
    <row r="56" spans="1:113" ht="19.7" customHeight="1">
      <c r="B56" s="197"/>
    </row>
    <row r="57" spans="1:113" ht="19.7" customHeight="1"/>
    <row r="58" spans="1:113" ht="19.7" customHeight="1"/>
    <row r="59" spans="1:113" ht="19.7" customHeight="1"/>
    <row r="60" spans="1:113" ht="19.7" customHeight="1"/>
    <row r="61" spans="1:113" ht="19.7" customHeight="1"/>
    <row r="62" spans="1:113" ht="19.7" customHeight="1"/>
    <row r="63" spans="1:113" ht="19.7" customHeight="1"/>
    <row r="64" spans="1:113" ht="19.7" customHeight="1"/>
    <row r="65" ht="19.7" customHeight="1"/>
    <row r="66" ht="19.7" customHeight="1"/>
    <row r="67" ht="19.7" customHeight="1"/>
    <row r="68" ht="19.7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</sheetData>
  <mergeCells count="1">
    <mergeCell ref="A2:B2"/>
  </mergeCells>
  <phoneticPr fontId="61" type="noConversion"/>
  <printOptions horizontalCentered="1"/>
  <pageMargins left="0.82677165354330695" right="0.70866141732283505" top="0.98425196850393704" bottom="0.98425196850393704" header="0.511811023622047" footer="0.70866141732283505"/>
  <pageSetup paperSize="9" scale="95" orientation="portrait" useFirstPageNumber="1"/>
  <headerFooter>
    <oddFooter>&amp;C第 &amp;P 页，共 &amp;N 页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HP69"/>
  <sheetViews>
    <sheetView showZeros="0" workbookViewId="0">
      <selection activeCell="A2" sqref="A2:D2"/>
    </sheetView>
  </sheetViews>
  <sheetFormatPr defaultColWidth="26" defaultRowHeight="13.5"/>
  <cols>
    <col min="1" max="1" width="27.875" style="125" customWidth="1"/>
    <col min="2" max="2" width="12.625" style="124" customWidth="1"/>
    <col min="3" max="3" width="27.375" style="125" customWidth="1"/>
    <col min="4" max="4" width="12.625" style="124" customWidth="1"/>
    <col min="5" max="51" width="8.75" style="125" customWidth="1"/>
    <col min="52" max="16384" width="26" style="125"/>
  </cols>
  <sheetData>
    <row r="1" spans="1:224" s="120" customFormat="1" ht="27" customHeight="1">
      <c r="A1" s="1" t="s">
        <v>1606</v>
      </c>
      <c r="B1" s="126"/>
      <c r="C1" s="127"/>
      <c r="D1" s="128"/>
    </row>
    <row r="2" spans="1:224" ht="37.9" customHeight="1">
      <c r="A2" s="522" t="s">
        <v>1904</v>
      </c>
      <c r="B2" s="523"/>
      <c r="C2" s="522"/>
      <c r="D2" s="523"/>
    </row>
    <row r="3" spans="1:224" s="121" customFormat="1" ht="27" customHeight="1">
      <c r="A3" s="129"/>
      <c r="B3" s="130"/>
      <c r="C3" s="131"/>
      <c r="D3" s="132" t="s">
        <v>1219</v>
      </c>
    </row>
    <row r="4" spans="1:224" ht="27" customHeight="1">
      <c r="A4" s="133" t="s">
        <v>1531</v>
      </c>
      <c r="B4" s="134" t="s">
        <v>1405</v>
      </c>
      <c r="C4" s="133" t="s">
        <v>1532</v>
      </c>
      <c r="D4" s="134" t="s">
        <v>1405</v>
      </c>
    </row>
    <row r="5" spans="1:224" ht="27" customHeight="1">
      <c r="A5" s="136" t="s">
        <v>1533</v>
      </c>
      <c r="B5" s="179">
        <f>'31'!B24</f>
        <v>160000</v>
      </c>
      <c r="C5" s="136" t="s">
        <v>1534</v>
      </c>
      <c r="D5" s="179">
        <f>'32'!B51</f>
        <v>154310</v>
      </c>
      <c r="F5" s="141"/>
    </row>
    <row r="6" spans="1:224" ht="27" customHeight="1">
      <c r="A6" s="136" t="s">
        <v>161</v>
      </c>
      <c r="B6" s="179">
        <f>SUM(B7:B10)</f>
        <v>28372</v>
      </c>
      <c r="C6" s="136" t="s">
        <v>162</v>
      </c>
      <c r="D6" s="179">
        <f>SUM(D7)</f>
        <v>30000</v>
      </c>
    </row>
    <row r="7" spans="1:224" customFormat="1" ht="27" customHeight="1">
      <c r="A7" s="138" t="s">
        <v>163</v>
      </c>
      <c r="B7" s="180">
        <v>510</v>
      </c>
      <c r="C7" s="138" t="s">
        <v>170</v>
      </c>
      <c r="D7" s="181">
        <v>30000</v>
      </c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5"/>
      <c r="EG7" s="125"/>
      <c r="EH7" s="125"/>
      <c r="EI7" s="125"/>
      <c r="EJ7" s="125"/>
      <c r="EK7" s="125"/>
      <c r="EL7" s="125"/>
      <c r="EM7" s="125"/>
      <c r="EN7" s="125"/>
      <c r="EO7" s="125"/>
      <c r="EP7" s="125"/>
      <c r="EQ7" s="125"/>
      <c r="ER7" s="125"/>
      <c r="ES7" s="125"/>
      <c r="ET7" s="125"/>
      <c r="EU7" s="125"/>
      <c r="EV7" s="125"/>
      <c r="EW7" s="125"/>
      <c r="EX7" s="125"/>
      <c r="EY7" s="125"/>
      <c r="EZ7" s="125"/>
      <c r="FA7" s="125"/>
      <c r="FB7" s="125"/>
      <c r="FC7" s="125"/>
      <c r="FD7" s="125"/>
      <c r="FE7" s="125"/>
      <c r="FF7" s="125"/>
      <c r="FG7" s="125"/>
      <c r="FH7" s="125"/>
      <c r="FI7" s="125"/>
      <c r="FJ7" s="125"/>
      <c r="FK7" s="125"/>
      <c r="FL7" s="125"/>
      <c r="FM7" s="125"/>
      <c r="FN7" s="125"/>
      <c r="FO7" s="125"/>
      <c r="FP7" s="125"/>
      <c r="FQ7" s="125"/>
      <c r="FR7" s="125"/>
      <c r="FS7" s="125"/>
      <c r="FT7" s="125"/>
      <c r="FU7" s="125"/>
      <c r="FV7" s="125"/>
      <c r="FW7" s="125"/>
      <c r="FX7" s="125"/>
      <c r="FY7" s="125"/>
      <c r="FZ7" s="125"/>
      <c r="GA7" s="125"/>
      <c r="GB7" s="125"/>
      <c r="GC7" s="125"/>
      <c r="GD7" s="125"/>
      <c r="GE7" s="125"/>
      <c r="GF7" s="125"/>
      <c r="GG7" s="125"/>
      <c r="GH7" s="125"/>
      <c r="GI7" s="125"/>
      <c r="GJ7" s="125"/>
      <c r="GK7" s="125"/>
      <c r="GL7" s="125"/>
      <c r="GM7" s="125"/>
      <c r="GN7" s="125"/>
      <c r="GO7" s="125"/>
      <c r="GP7" s="125"/>
      <c r="GQ7" s="125"/>
      <c r="GR7" s="125"/>
      <c r="GS7" s="125"/>
      <c r="GT7" s="125"/>
      <c r="GU7" s="125"/>
      <c r="GV7" s="125"/>
      <c r="GW7" s="125"/>
      <c r="GX7" s="125"/>
      <c r="GY7" s="125"/>
      <c r="GZ7" s="125"/>
      <c r="HA7" s="125"/>
      <c r="HB7" s="125"/>
      <c r="HC7" s="125"/>
      <c r="HD7" s="125"/>
      <c r="HE7" s="125"/>
      <c r="HF7" s="125"/>
      <c r="HG7" s="125"/>
      <c r="HH7" s="125"/>
      <c r="HI7" s="125"/>
      <c r="HJ7" s="125"/>
      <c r="HK7" s="125"/>
      <c r="HL7" s="125"/>
      <c r="HM7" s="125"/>
      <c r="HN7" s="125"/>
      <c r="HO7" s="125"/>
      <c r="HP7" s="125"/>
    </row>
    <row r="8" spans="1:224" customFormat="1" ht="27" customHeight="1">
      <c r="A8" s="138" t="s">
        <v>1535</v>
      </c>
      <c r="B8" s="180">
        <f>'25'!D12</f>
        <v>27862</v>
      </c>
      <c r="C8" s="136" t="s">
        <v>190</v>
      </c>
      <c r="D8" s="182">
        <f>D9</f>
        <v>4062</v>
      </c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5"/>
      <c r="EG8" s="125"/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125"/>
      <c r="EW8" s="125"/>
      <c r="EX8" s="125"/>
      <c r="EY8" s="125"/>
      <c r="EZ8" s="125"/>
      <c r="FA8" s="125"/>
      <c r="FB8" s="125"/>
      <c r="FC8" s="125"/>
      <c r="FD8" s="125"/>
      <c r="FE8" s="125"/>
      <c r="FF8" s="125"/>
      <c r="FG8" s="125"/>
      <c r="FH8" s="125"/>
      <c r="FI8" s="125"/>
      <c r="FJ8" s="125"/>
      <c r="FK8" s="125"/>
      <c r="FL8" s="125"/>
      <c r="FM8" s="125"/>
      <c r="FN8" s="125"/>
      <c r="FO8" s="125"/>
      <c r="FP8" s="125"/>
      <c r="FQ8" s="125"/>
      <c r="FR8" s="125"/>
      <c r="FS8" s="125"/>
      <c r="FT8" s="125"/>
      <c r="FU8" s="125"/>
      <c r="FV8" s="125"/>
      <c r="FW8" s="125"/>
      <c r="FX8" s="125"/>
      <c r="FY8" s="125"/>
      <c r="FZ8" s="125"/>
      <c r="GA8" s="125"/>
      <c r="GB8" s="125"/>
      <c r="GC8" s="125"/>
      <c r="GD8" s="125"/>
      <c r="GE8" s="125"/>
      <c r="GF8" s="125"/>
      <c r="GG8" s="125"/>
      <c r="GH8" s="125"/>
      <c r="GI8" s="125"/>
      <c r="GJ8" s="125"/>
      <c r="GK8" s="125"/>
      <c r="GL8" s="125"/>
      <c r="GM8" s="125"/>
      <c r="GN8" s="125"/>
      <c r="GO8" s="125"/>
      <c r="GP8" s="125"/>
      <c r="GQ8" s="125"/>
      <c r="GR8" s="125"/>
      <c r="GS8" s="125"/>
      <c r="GT8" s="125"/>
      <c r="GU8" s="125"/>
      <c r="GV8" s="125"/>
      <c r="GW8" s="125"/>
      <c r="GX8" s="125"/>
      <c r="GY8" s="125"/>
      <c r="GZ8" s="125"/>
      <c r="HA8" s="125"/>
      <c r="HB8" s="125"/>
      <c r="HC8" s="125"/>
      <c r="HD8" s="125"/>
      <c r="HE8" s="125"/>
      <c r="HF8" s="125"/>
      <c r="HG8" s="125"/>
      <c r="HH8" s="125"/>
      <c r="HI8" s="125"/>
      <c r="HJ8" s="125"/>
      <c r="HK8" s="125"/>
      <c r="HL8" s="125"/>
      <c r="HM8" s="125"/>
      <c r="HN8" s="125"/>
      <c r="HO8" s="125"/>
      <c r="HP8" s="125"/>
    </row>
    <row r="9" spans="1:224" customFormat="1" ht="27" customHeight="1">
      <c r="A9" s="138" t="s">
        <v>173</v>
      </c>
      <c r="B9" s="180"/>
      <c r="C9" s="138" t="s">
        <v>1537</v>
      </c>
      <c r="D9" s="181">
        <v>4062</v>
      </c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5"/>
      <c r="EG9" s="125"/>
      <c r="EH9" s="125"/>
      <c r="EI9" s="125"/>
      <c r="EJ9" s="125"/>
      <c r="EK9" s="125"/>
      <c r="EL9" s="125"/>
      <c r="EM9" s="125"/>
      <c r="EN9" s="125"/>
      <c r="EO9" s="125"/>
      <c r="EP9" s="125"/>
      <c r="EQ9" s="125"/>
      <c r="ER9" s="125"/>
      <c r="ES9" s="125"/>
      <c r="ET9" s="125"/>
      <c r="EU9" s="125"/>
      <c r="EV9" s="125"/>
      <c r="EW9" s="125"/>
      <c r="EX9" s="125"/>
      <c r="EY9" s="125"/>
      <c r="EZ9" s="125"/>
      <c r="FA9" s="125"/>
      <c r="FB9" s="125"/>
      <c r="FC9" s="125"/>
      <c r="FD9" s="125"/>
      <c r="FE9" s="125"/>
      <c r="FF9" s="125"/>
      <c r="FG9" s="125"/>
      <c r="FH9" s="125"/>
      <c r="FI9" s="125"/>
      <c r="FJ9" s="125"/>
      <c r="FK9" s="125"/>
      <c r="FL9" s="125"/>
      <c r="FM9" s="125"/>
      <c r="FN9" s="125"/>
      <c r="FO9" s="125"/>
      <c r="FP9" s="125"/>
      <c r="FQ9" s="125"/>
      <c r="FR9" s="125"/>
      <c r="FS9" s="125"/>
      <c r="FT9" s="125"/>
      <c r="FU9" s="125"/>
      <c r="FV9" s="125"/>
      <c r="FW9" s="125"/>
      <c r="FX9" s="125"/>
      <c r="FY9" s="125"/>
      <c r="FZ9" s="125"/>
      <c r="GA9" s="125"/>
      <c r="GB9" s="125"/>
      <c r="GC9" s="125"/>
      <c r="GD9" s="125"/>
      <c r="GE9" s="125"/>
      <c r="GF9" s="125"/>
      <c r="GG9" s="125"/>
      <c r="GH9" s="125"/>
      <c r="GI9" s="125"/>
      <c r="GJ9" s="125"/>
      <c r="GK9" s="125"/>
      <c r="GL9" s="125"/>
      <c r="GM9" s="125"/>
      <c r="GN9" s="125"/>
      <c r="GO9" s="125"/>
      <c r="GP9" s="125"/>
      <c r="GQ9" s="125"/>
      <c r="GR9" s="125"/>
      <c r="GS9" s="125"/>
      <c r="GT9" s="125"/>
      <c r="GU9" s="125"/>
      <c r="GV9" s="125"/>
      <c r="GW9" s="125"/>
      <c r="GX9" s="125"/>
      <c r="GY9" s="125"/>
      <c r="GZ9" s="125"/>
      <c r="HA9" s="125"/>
      <c r="HB9" s="125"/>
      <c r="HC9" s="125"/>
      <c r="HD9" s="125"/>
      <c r="HE9" s="125"/>
      <c r="HF9" s="125"/>
      <c r="HG9" s="125"/>
      <c r="HH9" s="125"/>
      <c r="HI9" s="125"/>
      <c r="HJ9" s="125"/>
      <c r="HK9" s="125"/>
      <c r="HL9" s="125"/>
      <c r="HM9" s="125"/>
      <c r="HN9" s="125"/>
      <c r="HO9" s="125"/>
      <c r="HP9" s="125"/>
    </row>
    <row r="10" spans="1:224" s="122" customFormat="1" ht="27" customHeight="1">
      <c r="A10" s="138" t="s">
        <v>193</v>
      </c>
      <c r="B10" s="183">
        <f>B11</f>
        <v>0</v>
      </c>
      <c r="C10" s="184" t="s">
        <v>200</v>
      </c>
      <c r="D10" s="185">
        <f>B15-D5-D6-D8</f>
        <v>0</v>
      </c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125"/>
      <c r="FK10" s="125"/>
      <c r="FL10" s="125"/>
      <c r="FM10" s="125"/>
      <c r="FN10" s="125"/>
      <c r="FO10" s="125"/>
      <c r="FP10" s="125"/>
      <c r="FQ10" s="125"/>
      <c r="FR10" s="125"/>
      <c r="FS10" s="125"/>
      <c r="FT10" s="125"/>
      <c r="FU10" s="125"/>
      <c r="FV10" s="125"/>
      <c r="FW10" s="125"/>
      <c r="FX10" s="125"/>
      <c r="FY10" s="125"/>
      <c r="FZ10" s="125"/>
      <c r="GA10" s="125"/>
      <c r="GB10" s="125"/>
      <c r="GC10" s="125"/>
      <c r="GD10" s="125"/>
      <c r="GE10" s="125"/>
      <c r="GF10" s="125"/>
      <c r="GG10" s="125"/>
      <c r="GH10" s="125"/>
      <c r="GI10" s="125"/>
      <c r="GJ10" s="125"/>
      <c r="GK10" s="125"/>
      <c r="GL10" s="125"/>
      <c r="GM10" s="125"/>
      <c r="GN10" s="125"/>
      <c r="GO10" s="125"/>
      <c r="GP10" s="125"/>
      <c r="GQ10" s="125"/>
      <c r="GR10" s="125"/>
      <c r="GS10" s="125"/>
      <c r="GT10" s="125"/>
      <c r="GU10" s="125"/>
      <c r="GV10" s="125"/>
      <c r="GW10" s="125"/>
      <c r="GX10" s="125"/>
      <c r="GY10" s="125"/>
      <c r="GZ10" s="125"/>
      <c r="HA10" s="125"/>
      <c r="HB10" s="125"/>
      <c r="HC10" s="125"/>
      <c r="HD10" s="125"/>
      <c r="HE10" s="125"/>
      <c r="HF10" s="125"/>
      <c r="HG10" s="125"/>
      <c r="HH10" s="125"/>
      <c r="HI10" s="125"/>
      <c r="HJ10" s="125"/>
      <c r="HK10" s="125"/>
      <c r="HL10" s="125"/>
      <c r="HM10" s="125"/>
      <c r="HN10" s="125"/>
      <c r="HO10" s="125"/>
      <c r="HP10" s="125"/>
    </row>
    <row r="11" spans="1:224" s="122" customFormat="1" ht="27" customHeight="1">
      <c r="A11" s="138" t="s">
        <v>1538</v>
      </c>
      <c r="B11" s="183">
        <f>SUM(B12:B13)</f>
        <v>0</v>
      </c>
      <c r="C11" s="138"/>
      <c r="D11" s="186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5"/>
      <c r="EG11" s="125"/>
      <c r="EH11" s="125"/>
      <c r="EI11" s="125"/>
      <c r="EJ11" s="125"/>
      <c r="EK11" s="125"/>
      <c r="EL11" s="125"/>
      <c r="EM11" s="125"/>
      <c r="EN11" s="125"/>
      <c r="EO11" s="125"/>
      <c r="EP11" s="125"/>
      <c r="EQ11" s="125"/>
      <c r="ER11" s="125"/>
      <c r="ES11" s="125"/>
      <c r="ET11" s="125"/>
      <c r="EU11" s="125"/>
      <c r="EV11" s="125"/>
      <c r="EW11" s="125"/>
      <c r="EX11" s="125"/>
      <c r="EY11" s="125"/>
      <c r="EZ11" s="125"/>
      <c r="FA11" s="125"/>
      <c r="FB11" s="125"/>
      <c r="FC11" s="125"/>
      <c r="FD11" s="125"/>
      <c r="FE11" s="125"/>
      <c r="FF11" s="125"/>
      <c r="FG11" s="125"/>
      <c r="FH11" s="125"/>
      <c r="FI11" s="125"/>
      <c r="FJ11" s="125"/>
      <c r="FK11" s="125"/>
      <c r="FL11" s="125"/>
      <c r="FM11" s="125"/>
      <c r="FN11" s="125"/>
      <c r="FO11" s="125"/>
      <c r="FP11" s="125"/>
      <c r="FQ11" s="125"/>
      <c r="FR11" s="125"/>
      <c r="FS11" s="125"/>
      <c r="FT11" s="125"/>
      <c r="FU11" s="125"/>
      <c r="FV11" s="125"/>
      <c r="FW11" s="125"/>
      <c r="FX11" s="125"/>
      <c r="FY11" s="125"/>
      <c r="FZ11" s="125"/>
      <c r="GA11" s="125"/>
      <c r="GB11" s="125"/>
      <c r="GC11" s="125"/>
      <c r="GD11" s="125"/>
      <c r="GE11" s="125"/>
      <c r="GF11" s="125"/>
      <c r="GG11" s="125"/>
      <c r="GH11" s="125"/>
      <c r="GI11" s="125"/>
      <c r="GJ11" s="125"/>
      <c r="GK11" s="125"/>
      <c r="GL11" s="125"/>
      <c r="GM11" s="125"/>
      <c r="GN11" s="125"/>
      <c r="GO11" s="125"/>
      <c r="GP11" s="125"/>
      <c r="GQ11" s="125"/>
      <c r="GR11" s="125"/>
      <c r="GS11" s="125"/>
      <c r="GT11" s="125"/>
      <c r="GU11" s="125"/>
      <c r="GV11" s="125"/>
      <c r="GW11" s="125"/>
      <c r="GX11" s="125"/>
      <c r="GY11" s="125"/>
      <c r="GZ11" s="125"/>
      <c r="HA11" s="125"/>
      <c r="HB11" s="125"/>
      <c r="HC11" s="125"/>
      <c r="HD11" s="125"/>
      <c r="HE11" s="125"/>
      <c r="HF11" s="125"/>
      <c r="HG11" s="125"/>
      <c r="HH11" s="125"/>
      <c r="HI11" s="125"/>
      <c r="HJ11" s="125"/>
      <c r="HK11" s="125"/>
      <c r="HL11" s="125"/>
      <c r="HM11" s="125"/>
      <c r="HN11" s="125"/>
      <c r="HO11" s="125"/>
      <c r="HP11" s="125"/>
    </row>
    <row r="12" spans="1:224" s="122" customFormat="1" ht="27" customHeight="1">
      <c r="A12" s="138" t="s">
        <v>1540</v>
      </c>
      <c r="B12" s="186"/>
      <c r="D12" s="187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5"/>
      <c r="EG12" s="125"/>
      <c r="EH12" s="125"/>
      <c r="EI12" s="125"/>
      <c r="EJ12" s="125"/>
      <c r="EK12" s="125"/>
      <c r="EL12" s="125"/>
      <c r="EM12" s="125"/>
      <c r="EN12" s="125"/>
      <c r="EO12" s="125"/>
      <c r="EP12" s="125"/>
      <c r="EQ12" s="125"/>
      <c r="ER12" s="125"/>
      <c r="ES12" s="125"/>
      <c r="ET12" s="125"/>
      <c r="EU12" s="125"/>
      <c r="EV12" s="125"/>
      <c r="EW12" s="125"/>
      <c r="EX12" s="125"/>
      <c r="EY12" s="125"/>
      <c r="EZ12" s="125"/>
      <c r="FA12" s="125"/>
      <c r="FB12" s="125"/>
      <c r="FC12" s="125"/>
      <c r="FD12" s="125"/>
      <c r="FE12" s="125"/>
      <c r="FF12" s="125"/>
      <c r="FG12" s="125"/>
      <c r="FH12" s="125"/>
      <c r="FI12" s="125"/>
      <c r="FJ12" s="125"/>
      <c r="FK12" s="125"/>
      <c r="FL12" s="125"/>
      <c r="FM12" s="125"/>
      <c r="FN12" s="125"/>
      <c r="FO12" s="125"/>
      <c r="FP12" s="125"/>
      <c r="FQ12" s="125"/>
      <c r="FR12" s="125"/>
      <c r="FS12" s="125"/>
      <c r="FT12" s="125"/>
      <c r="FU12" s="125"/>
      <c r="FV12" s="125"/>
      <c r="FW12" s="125"/>
      <c r="FX12" s="125"/>
      <c r="FY12" s="125"/>
      <c r="FZ12" s="125"/>
      <c r="GA12" s="125"/>
      <c r="GB12" s="125"/>
      <c r="GC12" s="125"/>
      <c r="GD12" s="125"/>
      <c r="GE12" s="125"/>
      <c r="GF12" s="125"/>
      <c r="GG12" s="125"/>
      <c r="GH12" s="125"/>
      <c r="GI12" s="125"/>
      <c r="GJ12" s="125"/>
      <c r="GK12" s="125"/>
      <c r="GL12" s="125"/>
      <c r="GM12" s="125"/>
      <c r="GN12" s="125"/>
      <c r="GO12" s="125"/>
      <c r="GP12" s="125"/>
      <c r="GQ12" s="125"/>
      <c r="GR12" s="125"/>
      <c r="GS12" s="125"/>
      <c r="GT12" s="125"/>
      <c r="GU12" s="125"/>
      <c r="GV12" s="125"/>
      <c r="GW12" s="125"/>
      <c r="GX12" s="125"/>
      <c r="GY12" s="125"/>
      <c r="GZ12" s="125"/>
      <c r="HA12" s="125"/>
      <c r="HB12" s="125"/>
      <c r="HC12" s="125"/>
      <c r="HD12" s="125"/>
      <c r="HE12" s="125"/>
      <c r="HF12" s="125"/>
      <c r="HG12" s="125"/>
      <c r="HH12" s="125"/>
      <c r="HI12" s="125"/>
      <c r="HJ12" s="125"/>
      <c r="HK12" s="125"/>
      <c r="HL12" s="125"/>
      <c r="HM12" s="125"/>
      <c r="HN12" s="125"/>
      <c r="HO12" s="125"/>
      <c r="HP12" s="125"/>
    </row>
    <row r="13" spans="1:224" s="122" customFormat="1" ht="27" customHeight="1">
      <c r="A13" s="138" t="s">
        <v>1541</v>
      </c>
      <c r="B13" s="188"/>
      <c r="C13" s="138"/>
      <c r="D13" s="186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  <c r="EE13" s="125"/>
      <c r="EF13" s="125"/>
      <c r="EG13" s="125"/>
      <c r="EH13" s="125"/>
      <c r="EI13" s="125"/>
      <c r="EJ13" s="125"/>
      <c r="EK13" s="125"/>
      <c r="EL13" s="125"/>
      <c r="EM13" s="125"/>
      <c r="EN13" s="125"/>
      <c r="EO13" s="125"/>
      <c r="EP13" s="125"/>
      <c r="EQ13" s="125"/>
      <c r="ER13" s="125"/>
      <c r="ES13" s="125"/>
      <c r="ET13" s="125"/>
      <c r="EU13" s="125"/>
      <c r="EV13" s="125"/>
      <c r="EW13" s="125"/>
      <c r="EX13" s="125"/>
      <c r="EY13" s="125"/>
      <c r="EZ13" s="125"/>
      <c r="FA13" s="125"/>
      <c r="FB13" s="125"/>
      <c r="FC13" s="125"/>
      <c r="FD13" s="125"/>
      <c r="FE13" s="125"/>
      <c r="FF13" s="125"/>
      <c r="FG13" s="125"/>
      <c r="FH13" s="125"/>
      <c r="FI13" s="125"/>
      <c r="FJ13" s="125"/>
      <c r="FK13" s="125"/>
      <c r="FL13" s="125"/>
      <c r="FM13" s="125"/>
      <c r="FN13" s="125"/>
      <c r="FO13" s="125"/>
      <c r="FP13" s="125"/>
      <c r="FQ13" s="125"/>
      <c r="FR13" s="125"/>
      <c r="FS13" s="125"/>
      <c r="FT13" s="125"/>
      <c r="FU13" s="125"/>
      <c r="FV13" s="125"/>
      <c r="FW13" s="125"/>
      <c r="FX13" s="125"/>
      <c r="FY13" s="125"/>
      <c r="FZ13" s="125"/>
      <c r="GA13" s="125"/>
      <c r="GB13" s="125"/>
      <c r="GC13" s="125"/>
      <c r="GD13" s="125"/>
      <c r="GE13" s="125"/>
      <c r="GF13" s="125"/>
      <c r="GG13" s="125"/>
      <c r="GH13" s="125"/>
      <c r="GI13" s="125"/>
      <c r="GJ13" s="125"/>
      <c r="GK13" s="125"/>
      <c r="GL13" s="125"/>
      <c r="GM13" s="125"/>
      <c r="GN13" s="125"/>
      <c r="GO13" s="125"/>
      <c r="GP13" s="125"/>
      <c r="GQ13" s="125"/>
      <c r="GR13" s="125"/>
      <c r="GS13" s="125"/>
      <c r="GT13" s="125"/>
      <c r="GU13" s="125"/>
      <c r="GV13" s="125"/>
      <c r="GW13" s="125"/>
      <c r="GX13" s="125"/>
      <c r="GY13" s="125"/>
      <c r="GZ13" s="125"/>
      <c r="HA13" s="125"/>
      <c r="HB13" s="125"/>
      <c r="HC13" s="125"/>
      <c r="HD13" s="125"/>
      <c r="HE13" s="125"/>
      <c r="HF13" s="125"/>
      <c r="HG13" s="125"/>
      <c r="HH13" s="125"/>
      <c r="HI13" s="125"/>
      <c r="HJ13" s="125"/>
      <c r="HK13" s="125"/>
      <c r="HL13" s="125"/>
      <c r="HM13" s="125"/>
      <c r="HN13" s="125"/>
      <c r="HO13" s="125"/>
      <c r="HP13" s="125"/>
    </row>
    <row r="14" spans="1:224" s="122" customFormat="1" ht="27" customHeight="1">
      <c r="A14" s="149"/>
      <c r="B14" s="189"/>
      <c r="C14" s="190"/>
      <c r="D14" s="186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  <c r="EE14" s="125"/>
      <c r="EF14" s="125"/>
      <c r="EG14" s="125"/>
      <c r="EH14" s="125"/>
      <c r="EI14" s="125"/>
      <c r="EJ14" s="125"/>
      <c r="EK14" s="125"/>
      <c r="EL14" s="125"/>
      <c r="EM14" s="125"/>
      <c r="EN14" s="125"/>
      <c r="EO14" s="125"/>
      <c r="EP14" s="125"/>
      <c r="EQ14" s="125"/>
      <c r="ER14" s="125"/>
      <c r="ES14" s="125"/>
      <c r="ET14" s="125"/>
      <c r="EU14" s="125"/>
      <c r="EV14" s="125"/>
      <c r="EW14" s="125"/>
      <c r="EX14" s="125"/>
      <c r="EY14" s="125"/>
      <c r="EZ14" s="125"/>
      <c r="FA14" s="125"/>
      <c r="FB14" s="125"/>
      <c r="FC14" s="125"/>
      <c r="FD14" s="125"/>
      <c r="FE14" s="125"/>
      <c r="FF14" s="125"/>
      <c r="FG14" s="125"/>
      <c r="FH14" s="125"/>
      <c r="FI14" s="125"/>
      <c r="FJ14" s="125"/>
      <c r="FK14" s="125"/>
      <c r="FL14" s="125"/>
      <c r="FM14" s="125"/>
      <c r="FN14" s="125"/>
      <c r="FO14" s="125"/>
      <c r="FP14" s="125"/>
      <c r="FQ14" s="125"/>
      <c r="FR14" s="125"/>
      <c r="FS14" s="125"/>
      <c r="FT14" s="125"/>
      <c r="FU14" s="125"/>
      <c r="FV14" s="125"/>
      <c r="FW14" s="125"/>
      <c r="FX14" s="125"/>
      <c r="FY14" s="125"/>
      <c r="FZ14" s="125"/>
      <c r="GA14" s="125"/>
      <c r="GB14" s="125"/>
      <c r="GC14" s="125"/>
      <c r="GD14" s="125"/>
      <c r="GE14" s="125"/>
      <c r="GF14" s="125"/>
      <c r="GG14" s="125"/>
      <c r="GH14" s="125"/>
      <c r="GI14" s="125"/>
      <c r="GJ14" s="125"/>
      <c r="GK14" s="125"/>
      <c r="GL14" s="125"/>
      <c r="GM14" s="125"/>
      <c r="GN14" s="125"/>
      <c r="GO14" s="125"/>
      <c r="GP14" s="125"/>
      <c r="GQ14" s="125"/>
      <c r="GR14" s="125"/>
      <c r="GS14" s="125"/>
      <c r="GT14" s="125"/>
      <c r="GU14" s="125"/>
      <c r="GV14" s="125"/>
      <c r="GW14" s="125"/>
      <c r="GX14" s="125"/>
      <c r="GY14" s="125"/>
      <c r="GZ14" s="125"/>
      <c r="HA14" s="125"/>
      <c r="HB14" s="125"/>
      <c r="HC14" s="125"/>
      <c r="HD14" s="125"/>
      <c r="HE14" s="125"/>
      <c r="HF14" s="125"/>
      <c r="HG14" s="125"/>
      <c r="HH14" s="125"/>
      <c r="HI14" s="125"/>
      <c r="HJ14" s="125"/>
      <c r="HK14" s="125"/>
      <c r="HL14" s="125"/>
      <c r="HM14" s="125"/>
      <c r="HN14" s="125"/>
      <c r="HO14" s="125"/>
      <c r="HP14" s="125"/>
    </row>
    <row r="15" spans="1:224" s="122" customFormat="1" ht="27" customHeight="1">
      <c r="A15" s="153" t="s">
        <v>203</v>
      </c>
      <c r="B15" s="191">
        <f>B5+B6</f>
        <v>188372</v>
      </c>
      <c r="C15" s="192" t="s">
        <v>204</v>
      </c>
      <c r="D15" s="193">
        <f>D5+D6+D8+D12</f>
        <v>188372</v>
      </c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  <c r="EA15" s="125"/>
      <c r="EB15" s="125"/>
      <c r="EC15" s="125"/>
      <c r="ED15" s="125"/>
      <c r="EE15" s="125"/>
      <c r="EF15" s="125"/>
      <c r="EG15" s="125"/>
      <c r="EH15" s="125"/>
      <c r="EI15" s="125"/>
      <c r="EJ15" s="125"/>
      <c r="EK15" s="125"/>
      <c r="EL15" s="125"/>
      <c r="EM15" s="125"/>
      <c r="EN15" s="125"/>
      <c r="EO15" s="125"/>
      <c r="EP15" s="125"/>
      <c r="EQ15" s="125"/>
      <c r="ER15" s="125"/>
      <c r="ES15" s="125"/>
      <c r="ET15" s="125"/>
      <c r="EU15" s="125"/>
      <c r="EV15" s="125"/>
      <c r="EW15" s="125"/>
      <c r="EX15" s="125"/>
      <c r="EY15" s="125"/>
      <c r="EZ15" s="125"/>
      <c r="FA15" s="125"/>
      <c r="FB15" s="125"/>
      <c r="FC15" s="125"/>
      <c r="FD15" s="125"/>
      <c r="FE15" s="125"/>
      <c r="FF15" s="125"/>
      <c r="FG15" s="125"/>
      <c r="FH15" s="125"/>
      <c r="FI15" s="125"/>
      <c r="FJ15" s="125"/>
      <c r="FK15" s="125"/>
      <c r="FL15" s="125"/>
      <c r="FM15" s="125"/>
      <c r="FN15" s="125"/>
      <c r="FO15" s="125"/>
      <c r="FP15" s="125"/>
      <c r="FQ15" s="125"/>
      <c r="FR15" s="125"/>
      <c r="FS15" s="125"/>
      <c r="FT15" s="125"/>
      <c r="FU15" s="125"/>
      <c r="FV15" s="125"/>
      <c r="FW15" s="125"/>
      <c r="FX15" s="125"/>
      <c r="FY15" s="125"/>
      <c r="FZ15" s="125"/>
      <c r="GA15" s="125"/>
      <c r="GB15" s="125"/>
      <c r="GC15" s="125"/>
      <c r="GD15" s="125"/>
      <c r="GE15" s="125"/>
      <c r="GF15" s="125"/>
      <c r="GG15" s="125"/>
      <c r="GH15" s="125"/>
      <c r="GI15" s="125"/>
      <c r="GJ15" s="125"/>
      <c r="GK15" s="125"/>
      <c r="GL15" s="125"/>
      <c r="GM15" s="125"/>
      <c r="GN15" s="125"/>
      <c r="GO15" s="125"/>
      <c r="GP15" s="125"/>
      <c r="GQ15" s="125"/>
      <c r="GR15" s="125"/>
      <c r="GS15" s="125"/>
      <c r="GT15" s="125"/>
      <c r="GU15" s="125"/>
      <c r="GV15" s="125"/>
      <c r="GW15" s="125"/>
      <c r="GX15" s="125"/>
      <c r="GY15" s="125"/>
      <c r="GZ15" s="125"/>
      <c r="HA15" s="125"/>
      <c r="HB15" s="125"/>
      <c r="HC15" s="125"/>
      <c r="HD15" s="125"/>
      <c r="HE15" s="125"/>
      <c r="HF15" s="125"/>
      <c r="HG15" s="125"/>
      <c r="HH15" s="125"/>
      <c r="HI15" s="125"/>
      <c r="HJ15" s="125"/>
      <c r="HK15" s="125"/>
      <c r="HL15" s="125"/>
      <c r="HM15" s="125"/>
      <c r="HN15" s="125"/>
      <c r="HO15" s="125"/>
      <c r="HP15" s="125"/>
    </row>
    <row r="16" spans="1:224" ht="20.100000000000001" customHeight="1"/>
    <row r="17" spans="3:3" ht="20.100000000000001" customHeight="1"/>
    <row r="18" spans="3:3" ht="20.100000000000001" customHeight="1">
      <c r="C18" s="135"/>
    </row>
    <row r="19" spans="3:3" ht="20.100000000000001" customHeight="1"/>
    <row r="20" spans="3:3" ht="20.100000000000001" customHeight="1"/>
    <row r="21" spans="3:3" ht="20.100000000000001" customHeight="1"/>
    <row r="22" spans="3:3" ht="20.100000000000001" customHeight="1"/>
    <row r="23" spans="3:3" ht="20.100000000000001" customHeight="1"/>
    <row r="24" spans="3:3" ht="20.100000000000001" customHeight="1"/>
    <row r="25" spans="3:3" ht="20.100000000000001" customHeight="1"/>
    <row r="26" spans="3:3" ht="20.100000000000001" customHeight="1"/>
    <row r="27" spans="3:3" ht="20.100000000000001" customHeight="1">
      <c r="C27" s="135"/>
    </row>
    <row r="28" spans="3:3" ht="19.7" customHeight="1"/>
    <row r="29" spans="3:3" ht="19.7" customHeight="1"/>
    <row r="30" spans="3:3" ht="19.7" customHeight="1"/>
    <row r="31" spans="3:3" ht="19.7" customHeight="1"/>
    <row r="32" spans="3:3" ht="19.7" customHeight="1"/>
    <row r="33" ht="19.7" customHeight="1"/>
    <row r="34" ht="19.7" customHeight="1"/>
    <row r="35" ht="19.7" customHeight="1"/>
    <row r="36" ht="19.7" customHeight="1"/>
    <row r="37" ht="19.7" customHeight="1"/>
    <row r="38" ht="19.7" customHeight="1"/>
    <row r="39" ht="19.7" customHeight="1"/>
    <row r="40" ht="19.7" customHeight="1"/>
    <row r="41" ht="19.7" customHeight="1"/>
    <row r="42" ht="19.7" customHeight="1"/>
    <row r="43" ht="19.7" customHeight="1"/>
    <row r="44" ht="19.7" customHeight="1"/>
    <row r="45" ht="19.7" customHeight="1"/>
    <row r="46" ht="19.7" customHeight="1"/>
    <row r="47" ht="19.7" customHeight="1"/>
    <row r="48" ht="19.7" customHeight="1"/>
    <row r="49" ht="19.7" customHeight="1"/>
    <row r="50" ht="19.7" customHeight="1"/>
    <row r="51" ht="19.7" customHeight="1"/>
    <row r="52" ht="19.7" customHeight="1"/>
    <row r="53" ht="19.7" customHeight="1"/>
    <row r="54" ht="19.7" customHeight="1"/>
    <row r="55" ht="19.7" customHeight="1"/>
    <row r="56" ht="19.7" customHeight="1"/>
    <row r="57" ht="19.7" customHeight="1"/>
    <row r="58" ht="19.7" customHeight="1"/>
    <row r="59" ht="19.7" customHeight="1"/>
    <row r="60" ht="19.7" customHeight="1"/>
    <row r="61" ht="19.7" customHeight="1"/>
    <row r="62" ht="19.7" customHeight="1"/>
    <row r="63" ht="19.7" customHeight="1"/>
    <row r="64" ht="19.7" customHeight="1"/>
    <row r="65" ht="19.7" customHeight="1"/>
    <row r="66" ht="19.7" customHeight="1"/>
    <row r="67" ht="19.7" customHeight="1"/>
    <row r="68" ht="19.7" customHeight="1"/>
    <row r="69" ht="19.7" customHeight="1"/>
  </sheetData>
  <mergeCells count="1">
    <mergeCell ref="A2:D2"/>
  </mergeCells>
  <phoneticPr fontId="61" type="noConversion"/>
  <printOptions horizontalCentered="1"/>
  <pageMargins left="0.82638888888888895" right="0.70833333333333304" top="0.98402777777777795" bottom="0.78680555555555598" header="0.51180555555555596" footer="0.70833333333333304"/>
  <pageSetup paperSize="9" scale="95" orientation="portrait" useFirstPageNumber="1"/>
  <headerFooter>
    <oddFooter>&amp;C第 &amp;P 页，共 &amp;N 页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GH94"/>
  <sheetViews>
    <sheetView showZeros="0" workbookViewId="0">
      <selection activeCell="A2" sqref="A2:B2"/>
    </sheetView>
  </sheetViews>
  <sheetFormatPr defaultColWidth="9" defaultRowHeight="14.25"/>
  <cols>
    <col min="1" max="1" width="54.125" style="157" customWidth="1"/>
    <col min="2" max="2" width="22.375" style="158" customWidth="1"/>
    <col min="3" max="190" width="9" style="157"/>
  </cols>
  <sheetData>
    <row r="1" spans="1:2" ht="27" customHeight="1">
      <c r="A1" s="159" t="s">
        <v>1607</v>
      </c>
      <c r="B1" s="160"/>
    </row>
    <row r="2" spans="1:2" ht="29.25" customHeight="1">
      <c r="A2" s="518" t="s">
        <v>1905</v>
      </c>
      <c r="B2" s="519"/>
    </row>
    <row r="3" spans="1:2" ht="24.95" customHeight="1">
      <c r="A3" s="161"/>
      <c r="B3" s="53" t="s">
        <v>1219</v>
      </c>
    </row>
    <row r="4" spans="1:2" ht="24.95" customHeight="1">
      <c r="A4" s="162" t="s">
        <v>93</v>
      </c>
      <c r="B4" s="163" t="s">
        <v>1405</v>
      </c>
    </row>
    <row r="5" spans="1:2" s="122" customFormat="1" ht="24.95" customHeight="1">
      <c r="A5" s="171" t="s">
        <v>1462</v>
      </c>
      <c r="B5" s="31"/>
    </row>
    <row r="6" spans="1:2" s="122" customFormat="1" ht="24.95" customHeight="1">
      <c r="A6" s="172" t="s">
        <v>1463</v>
      </c>
      <c r="B6" s="31"/>
    </row>
    <row r="7" spans="1:2" s="122" customFormat="1" ht="24.95" customHeight="1">
      <c r="A7" s="171" t="s">
        <v>1464</v>
      </c>
      <c r="B7" s="31"/>
    </row>
    <row r="8" spans="1:2" s="122" customFormat="1" ht="24.95" customHeight="1">
      <c r="A8" s="171" t="s">
        <v>1465</v>
      </c>
      <c r="B8" s="31"/>
    </row>
    <row r="9" spans="1:2" s="122" customFormat="1" ht="24.95" customHeight="1">
      <c r="A9" s="171" t="s">
        <v>1466</v>
      </c>
      <c r="B9" s="31">
        <f>SUM(B10:B14)</f>
        <v>141400</v>
      </c>
    </row>
    <row r="10" spans="1:2" s="122" customFormat="1" ht="24.95" customHeight="1">
      <c r="A10" s="173" t="s">
        <v>1544</v>
      </c>
      <c r="B10" s="33">
        <v>68100</v>
      </c>
    </row>
    <row r="11" spans="1:2" s="122" customFormat="1" ht="24.95" customHeight="1">
      <c r="A11" s="173" t="s">
        <v>1545</v>
      </c>
      <c r="B11" s="33">
        <v>3000</v>
      </c>
    </row>
    <row r="12" spans="1:2" s="122" customFormat="1" ht="24.95" customHeight="1">
      <c r="A12" s="173" t="s">
        <v>1546</v>
      </c>
      <c r="B12" s="33">
        <v>50300</v>
      </c>
    </row>
    <row r="13" spans="1:2" s="122" customFormat="1" ht="24.95" customHeight="1">
      <c r="A13" s="173" t="s">
        <v>1547</v>
      </c>
      <c r="B13" s="33"/>
    </row>
    <row r="14" spans="1:2" s="122" customFormat="1" ht="24.95" customHeight="1">
      <c r="A14" s="173" t="s">
        <v>1548</v>
      </c>
      <c r="B14" s="33">
        <v>20000</v>
      </c>
    </row>
    <row r="15" spans="1:2" s="122" customFormat="1" ht="24.95" customHeight="1">
      <c r="A15" s="171" t="s">
        <v>1472</v>
      </c>
      <c r="B15" s="31"/>
    </row>
    <row r="16" spans="1:2" s="122" customFormat="1" ht="24.95" customHeight="1">
      <c r="A16" s="174" t="s">
        <v>1473</v>
      </c>
      <c r="B16" s="31"/>
    </row>
    <row r="17" spans="1:2" s="122" customFormat="1" ht="24.95" customHeight="1">
      <c r="A17" s="174" t="s">
        <v>1474</v>
      </c>
      <c r="B17" s="31"/>
    </row>
    <row r="18" spans="1:2" s="122" customFormat="1" ht="24.95" customHeight="1">
      <c r="A18" s="174" t="s">
        <v>1475</v>
      </c>
      <c r="B18" s="31">
        <v>800</v>
      </c>
    </row>
    <row r="19" spans="1:2" s="122" customFormat="1" ht="24.95" customHeight="1">
      <c r="A19" s="174" t="s">
        <v>1476</v>
      </c>
      <c r="B19" s="31"/>
    </row>
    <row r="20" spans="1:2" s="122" customFormat="1" ht="24.95" customHeight="1">
      <c r="A20" s="174" t="s">
        <v>1477</v>
      </c>
      <c r="B20" s="31">
        <v>800</v>
      </c>
    </row>
    <row r="21" spans="1:2" s="122" customFormat="1" ht="24.95" customHeight="1">
      <c r="A21" s="174" t="s">
        <v>1478</v>
      </c>
      <c r="B21" s="31"/>
    </row>
    <row r="22" spans="1:2" ht="24.95" customHeight="1">
      <c r="A22" s="174" t="s">
        <v>1479</v>
      </c>
      <c r="B22" s="31">
        <v>15000</v>
      </c>
    </row>
    <row r="23" spans="1:2" ht="24.95" customHeight="1">
      <c r="A23" s="174"/>
      <c r="B23" s="31"/>
    </row>
    <row r="24" spans="1:2" ht="24.95" customHeight="1">
      <c r="A24" s="175" t="s">
        <v>1480</v>
      </c>
      <c r="B24" s="31">
        <f>SUM(B5,B6,B7,B8,B9,B15,B16,B17,B18,B19,B20,B21,B22)</f>
        <v>158000</v>
      </c>
    </row>
    <row r="25" spans="1:2" ht="20.100000000000001" customHeight="1">
      <c r="A25" s="176"/>
      <c r="B25" s="177"/>
    </row>
    <row r="26" spans="1:2" ht="20.100000000000001" customHeight="1">
      <c r="A26" s="176"/>
      <c r="B26" s="178"/>
    </row>
    <row r="27" spans="1:2" ht="20.100000000000001" customHeight="1">
      <c r="A27" s="176"/>
      <c r="B27" s="177"/>
    </row>
    <row r="28" spans="1:2" ht="20.100000000000001" customHeight="1">
      <c r="A28" s="176"/>
      <c r="B28" s="177"/>
    </row>
    <row r="29" spans="1:2" ht="20.100000000000001" customHeight="1">
      <c r="A29" s="176"/>
      <c r="B29" s="177"/>
    </row>
    <row r="30" spans="1:2" ht="19.7" customHeight="1">
      <c r="A30" s="176"/>
      <c r="B30" s="177"/>
    </row>
    <row r="31" spans="1:2" ht="19.7" customHeight="1"/>
    <row r="32" spans="1:2" ht="19.7" customHeight="1"/>
    <row r="33" ht="19.7" customHeight="1"/>
    <row r="34" ht="19.7" customHeight="1"/>
    <row r="35" ht="19.7" customHeight="1"/>
    <row r="36" ht="19.7" customHeight="1"/>
    <row r="37" ht="19.7" customHeight="1"/>
    <row r="38" ht="19.7" customHeight="1"/>
    <row r="39" ht="19.7" customHeight="1"/>
    <row r="40" ht="19.7" customHeight="1"/>
    <row r="41" ht="19.7" customHeight="1"/>
    <row r="42" ht="19.7" customHeight="1"/>
    <row r="43" ht="19.7" customHeight="1"/>
    <row r="44" ht="19.7" customHeight="1"/>
    <row r="45" ht="19.7" customHeight="1"/>
    <row r="46" ht="19.7" customHeight="1"/>
    <row r="47" ht="19.7" customHeight="1"/>
    <row r="48" ht="19.7" customHeight="1"/>
    <row r="49" ht="19.7" customHeight="1"/>
    <row r="50" ht="19.7" customHeight="1"/>
    <row r="51" ht="19.7" customHeight="1"/>
    <row r="52" ht="19.7" customHeight="1"/>
    <row r="53" ht="19.7" customHeight="1"/>
    <row r="54" ht="19.7" customHeight="1"/>
    <row r="55" ht="19.7" customHeight="1"/>
    <row r="56" ht="19.7" customHeight="1"/>
    <row r="57" ht="19.7" customHeight="1"/>
    <row r="58" ht="19.7" customHeight="1"/>
    <row r="59" ht="19.7" customHeight="1"/>
    <row r="60" ht="19.7" customHeight="1"/>
    <row r="61" ht="19.7" customHeight="1"/>
    <row r="62" ht="19.7" customHeight="1"/>
    <row r="63" ht="19.7" customHeight="1"/>
    <row r="64" ht="19.7" customHeight="1"/>
    <row r="65" ht="19.7" customHeight="1"/>
    <row r="66" ht="19.7" customHeight="1"/>
    <row r="67" ht="19.7" customHeight="1"/>
    <row r="68" ht="19.7" customHeight="1"/>
    <row r="69" ht="19.7" customHeight="1"/>
    <row r="70" ht="19.7" customHeight="1"/>
    <row r="71" ht="19.7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</sheetData>
  <mergeCells count="1">
    <mergeCell ref="A2:B2"/>
  </mergeCells>
  <phoneticPr fontId="61" type="noConversion"/>
  <printOptions horizontalCentered="1"/>
  <pageMargins left="0.82638888888888895" right="0.70833333333333304" top="0.98402777777777795" bottom="0.78680555555555598" header="0.51180555555555596" footer="0.70833333333333304"/>
  <pageSetup paperSize="9" scale="95" orientation="portrait" useFirstPageNumber="1"/>
  <headerFooter>
    <oddFooter>&amp;C第 &amp;P 页，共 &amp;N 页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BC62"/>
  <sheetViews>
    <sheetView showZeros="0" workbookViewId="0">
      <selection activeCell="A2" sqref="A2:B2"/>
    </sheetView>
  </sheetViews>
  <sheetFormatPr defaultColWidth="9" defaultRowHeight="14.25"/>
  <cols>
    <col min="1" max="1" width="54.875" style="157" customWidth="1"/>
    <col min="2" max="2" width="21.875" style="158" customWidth="1"/>
    <col min="3" max="55" width="9" style="157"/>
  </cols>
  <sheetData>
    <row r="1" spans="1:55" ht="27" customHeight="1">
      <c r="A1" s="159" t="s">
        <v>1608</v>
      </c>
      <c r="B1" s="160"/>
    </row>
    <row r="2" spans="1:55" ht="30.75" customHeight="1">
      <c r="A2" s="518" t="s">
        <v>1906</v>
      </c>
      <c r="B2" s="519"/>
    </row>
    <row r="3" spans="1:55" ht="19.899999999999999" customHeight="1">
      <c r="A3" s="161"/>
      <c r="B3" s="53" t="s">
        <v>1219</v>
      </c>
    </row>
    <row r="4" spans="1:55" ht="20.100000000000001" customHeight="1">
      <c r="A4" s="162" t="s">
        <v>93</v>
      </c>
      <c r="B4" s="163" t="s">
        <v>1405</v>
      </c>
    </row>
    <row r="5" spans="1:55" s="156" customFormat="1" ht="20.100000000000001" customHeight="1">
      <c r="A5" s="164" t="s">
        <v>1483</v>
      </c>
      <c r="B5" s="31">
        <f>B6+B7</f>
        <v>121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</row>
    <row r="6" spans="1:55" ht="20.100000000000001" customHeight="1">
      <c r="A6" s="165" t="s">
        <v>1484</v>
      </c>
      <c r="B6" s="33">
        <v>1</v>
      </c>
    </row>
    <row r="7" spans="1:55" ht="20.100000000000001" customHeight="1">
      <c r="A7" s="165" t="s">
        <v>1485</v>
      </c>
      <c r="B7" s="33">
        <v>120</v>
      </c>
    </row>
    <row r="8" spans="1:55" ht="20.100000000000001" customHeight="1">
      <c r="A8" s="166" t="s">
        <v>1486</v>
      </c>
      <c r="B8" s="31"/>
    </row>
    <row r="9" spans="1:55" s="34" customFormat="1" ht="20.100000000000001" customHeight="1">
      <c r="A9" s="164" t="s">
        <v>1487</v>
      </c>
      <c r="B9" s="31">
        <f>SUM(B10,B25,B26,B27,B33:B38)</f>
        <v>121915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</row>
    <row r="10" spans="1:55" ht="20.100000000000001" customHeight="1">
      <c r="A10" s="165" t="s">
        <v>1488</v>
      </c>
      <c r="B10" s="31">
        <f>SUM(B11:B24)</f>
        <v>119788</v>
      </c>
    </row>
    <row r="11" spans="1:55" ht="20.100000000000001" customHeight="1">
      <c r="A11" s="167" t="s">
        <v>1489</v>
      </c>
      <c r="B11" s="33">
        <v>63258</v>
      </c>
    </row>
    <row r="12" spans="1:55" ht="20.100000000000001" customHeight="1">
      <c r="A12" s="167" t="s">
        <v>1490</v>
      </c>
      <c r="B12" s="33"/>
    </row>
    <row r="13" spans="1:55" ht="20.100000000000001" customHeight="1">
      <c r="A13" s="167" t="s">
        <v>1491</v>
      </c>
      <c r="B13" s="33">
        <v>2500</v>
      </c>
    </row>
    <row r="14" spans="1:55" ht="20.100000000000001" customHeight="1">
      <c r="A14" s="167" t="s">
        <v>1492</v>
      </c>
      <c r="B14" s="33">
        <v>9328</v>
      </c>
    </row>
    <row r="15" spans="1:55" ht="20.100000000000001" customHeight="1">
      <c r="A15" s="167" t="s">
        <v>1493</v>
      </c>
      <c r="B15" s="33">
        <v>1260</v>
      </c>
    </row>
    <row r="16" spans="1:55" ht="20.100000000000001" customHeight="1">
      <c r="A16" s="167" t="s">
        <v>1494</v>
      </c>
      <c r="B16" s="33">
        <v>482</v>
      </c>
    </row>
    <row r="17" spans="1:2" ht="20.100000000000001" customHeight="1">
      <c r="A17" s="167" t="s">
        <v>1495</v>
      </c>
      <c r="B17" s="33"/>
    </row>
    <row r="18" spans="1:2" ht="20.100000000000001" customHeight="1">
      <c r="A18" s="167" t="s">
        <v>1496</v>
      </c>
      <c r="B18" s="33">
        <v>30</v>
      </c>
    </row>
    <row r="19" spans="1:2" ht="20.100000000000001" customHeight="1">
      <c r="A19" s="167" t="s">
        <v>1497</v>
      </c>
      <c r="B19" s="33"/>
    </row>
    <row r="20" spans="1:2" ht="20.100000000000001" customHeight="1">
      <c r="A20" s="167" t="s">
        <v>1498</v>
      </c>
      <c r="B20" s="33"/>
    </row>
    <row r="21" spans="1:2" ht="20.100000000000001" customHeight="1">
      <c r="A21" s="167" t="s">
        <v>1499</v>
      </c>
      <c r="B21" s="33">
        <v>5034</v>
      </c>
    </row>
    <row r="22" spans="1:2" ht="20.100000000000001" customHeight="1">
      <c r="A22" s="167" t="s">
        <v>1500</v>
      </c>
      <c r="B22" s="33"/>
    </row>
    <row r="23" spans="1:2" ht="20.100000000000001" customHeight="1">
      <c r="A23" s="167" t="s">
        <v>1501</v>
      </c>
      <c r="B23" s="33"/>
    </row>
    <row r="24" spans="1:2" ht="20.100000000000001" customHeight="1">
      <c r="A24" s="167" t="s">
        <v>1502</v>
      </c>
      <c r="B24" s="33">
        <v>37896</v>
      </c>
    </row>
    <row r="25" spans="1:2" ht="20.100000000000001" customHeight="1">
      <c r="A25" s="165" t="s">
        <v>1551</v>
      </c>
      <c r="B25" s="33">
        <v>3</v>
      </c>
    </row>
    <row r="26" spans="1:2" ht="19.7" customHeight="1">
      <c r="A26" s="165" t="s">
        <v>1552</v>
      </c>
      <c r="B26" s="33">
        <v>41</v>
      </c>
    </row>
    <row r="27" spans="1:2" ht="19.7" customHeight="1">
      <c r="A27" s="165" t="s">
        <v>1553</v>
      </c>
      <c r="B27" s="33">
        <f>SUM(B28:B32)</f>
        <v>878</v>
      </c>
    </row>
    <row r="28" spans="1:2" ht="19.7" customHeight="1">
      <c r="A28" s="167" t="s">
        <v>1506</v>
      </c>
      <c r="B28" s="33">
        <v>525</v>
      </c>
    </row>
    <row r="29" spans="1:2" ht="19.7" customHeight="1">
      <c r="A29" s="167" t="s">
        <v>1507</v>
      </c>
      <c r="B29" s="33">
        <v>123</v>
      </c>
    </row>
    <row r="30" spans="1:2" ht="19.7" customHeight="1">
      <c r="A30" s="167" t="s">
        <v>1508</v>
      </c>
      <c r="B30" s="33"/>
    </row>
    <row r="31" spans="1:2" ht="19.7" customHeight="1">
      <c r="A31" s="167" t="s">
        <v>1509</v>
      </c>
      <c r="B31" s="33"/>
    </row>
    <row r="32" spans="1:2" ht="19.7" customHeight="1">
      <c r="A32" s="167" t="s">
        <v>1510</v>
      </c>
      <c r="B32" s="33">
        <v>230</v>
      </c>
    </row>
    <row r="33" spans="1:55" ht="19.7" customHeight="1">
      <c r="A33" s="165" t="s">
        <v>1554</v>
      </c>
      <c r="B33" s="33">
        <v>1205</v>
      </c>
    </row>
    <row r="34" spans="1:55" ht="19.7" customHeight="1">
      <c r="A34" s="165" t="s">
        <v>1555</v>
      </c>
      <c r="B34" s="31"/>
    </row>
    <row r="35" spans="1:55" ht="19.7" customHeight="1">
      <c r="A35" s="165" t="s">
        <v>1556</v>
      </c>
      <c r="B35" s="31"/>
    </row>
    <row r="36" spans="1:55" ht="19.7" customHeight="1">
      <c r="A36" s="165" t="s">
        <v>1557</v>
      </c>
      <c r="B36" s="31"/>
    </row>
    <row r="37" spans="1:55" ht="19.7" customHeight="1">
      <c r="A37" s="165" t="s">
        <v>1558</v>
      </c>
      <c r="B37" s="31"/>
    </row>
    <row r="38" spans="1:55" ht="19.7" customHeight="1">
      <c r="A38" s="165" t="s">
        <v>1559</v>
      </c>
      <c r="B38" s="31"/>
    </row>
    <row r="39" spans="1:55" s="34" customFormat="1" ht="19.7" customHeight="1">
      <c r="A39" s="166" t="s">
        <v>1517</v>
      </c>
      <c r="B39" s="31">
        <f>SUM(B40:B41)</f>
        <v>510</v>
      </c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</row>
    <row r="40" spans="1:55" ht="19.7" customHeight="1">
      <c r="A40" s="168" t="s">
        <v>1609</v>
      </c>
      <c r="B40" s="33">
        <v>314</v>
      </c>
    </row>
    <row r="41" spans="1:55" ht="19.7" customHeight="1">
      <c r="A41" s="168" t="s">
        <v>1610</v>
      </c>
      <c r="B41" s="33">
        <v>196</v>
      </c>
    </row>
    <row r="42" spans="1:55" s="34" customFormat="1" ht="19.7" customHeight="1">
      <c r="A42" s="164" t="s">
        <v>1520</v>
      </c>
      <c r="B42" s="31">
        <f>SUM(B43:B44)</f>
        <v>0</v>
      </c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</row>
    <row r="43" spans="1:55" ht="19.7" customHeight="1">
      <c r="A43" s="169" t="s">
        <v>1521</v>
      </c>
      <c r="B43" s="31"/>
    </row>
    <row r="44" spans="1:55" ht="19.7" customHeight="1">
      <c r="A44" s="169" t="s">
        <v>1522</v>
      </c>
      <c r="B44" s="31"/>
    </row>
    <row r="45" spans="1:55" s="34" customFormat="1" ht="19.7" customHeight="1">
      <c r="A45" s="164" t="s">
        <v>1523</v>
      </c>
      <c r="B45" s="31">
        <f>B46+B47</f>
        <v>5648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</row>
    <row r="46" spans="1:55" ht="19.7" customHeight="1">
      <c r="A46" s="167" t="s">
        <v>1524</v>
      </c>
      <c r="B46" s="33">
        <v>4219</v>
      </c>
    </row>
    <row r="47" spans="1:55" ht="19.7" customHeight="1">
      <c r="A47" s="167" t="s">
        <v>1525</v>
      </c>
      <c r="B47" s="33">
        <v>1429</v>
      </c>
    </row>
    <row r="48" spans="1:55" s="34" customFormat="1" ht="19.7" customHeight="1">
      <c r="A48" s="164" t="s">
        <v>1526</v>
      </c>
      <c r="B48" s="31">
        <v>22283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</row>
    <row r="49" spans="1:55" s="34" customFormat="1" ht="19.7" customHeight="1">
      <c r="A49" s="164" t="s">
        <v>1527</v>
      </c>
      <c r="B49" s="31">
        <v>101</v>
      </c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</row>
    <row r="50" spans="1:55" s="34" customFormat="1" ht="19.7" customHeight="1">
      <c r="A50" s="164"/>
      <c r="B50" s="31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</row>
    <row r="51" spans="1:55" s="34" customFormat="1" ht="19.7" customHeight="1">
      <c r="A51" s="170" t="s">
        <v>1528</v>
      </c>
      <c r="B51" s="31">
        <f>SUM(B5,,B8,B9,B39,B42,B45,B48,B49)</f>
        <v>150578</v>
      </c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</row>
    <row r="52" spans="1:55" ht="19.7" customHeight="1"/>
    <row r="53" spans="1:55" ht="18" customHeight="1"/>
    <row r="54" spans="1:55" ht="18" customHeight="1"/>
    <row r="55" spans="1:55" ht="18" customHeight="1"/>
    <row r="56" spans="1:55" ht="18" customHeight="1"/>
    <row r="57" spans="1:55" ht="18" customHeight="1"/>
    <row r="58" spans="1:55" ht="18" customHeight="1"/>
    <row r="59" spans="1:55" ht="18" customHeight="1"/>
    <row r="60" spans="1:55" ht="18" customHeight="1"/>
    <row r="61" spans="1:55" ht="18" customHeight="1"/>
    <row r="62" spans="1:55" ht="18" customHeight="1"/>
  </sheetData>
  <mergeCells count="1">
    <mergeCell ref="A2:B2"/>
  </mergeCells>
  <phoneticPr fontId="61" type="noConversion"/>
  <printOptions horizontalCentered="1"/>
  <pageMargins left="0.82677165354330695" right="0.70866141732283505" top="0.98425196850393704" bottom="0.98425196850393704" header="0.511811023622047" footer="0.70866141732283505"/>
  <pageSetup paperSize="9" scale="95" orientation="portrait" useFirstPageNumber="1"/>
  <headerFooter>
    <oddFooter>&amp;C第 &amp;P 页，共 &amp;N 页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IU69"/>
  <sheetViews>
    <sheetView showZeros="0" workbookViewId="0">
      <selection activeCell="A2" sqref="A2:D2"/>
    </sheetView>
  </sheetViews>
  <sheetFormatPr defaultColWidth="26" defaultRowHeight="13.5"/>
  <cols>
    <col min="1" max="1" width="28.75" style="125" customWidth="1"/>
    <col min="2" max="2" width="12.625" style="124" customWidth="1"/>
    <col min="3" max="3" width="28.875" style="125" customWidth="1"/>
    <col min="4" max="4" width="12.625" style="124" customWidth="1"/>
    <col min="5" max="41" width="12.375" style="125" customWidth="1"/>
    <col min="42" max="16384" width="26" style="125"/>
  </cols>
  <sheetData>
    <row r="1" spans="1:255" s="120" customFormat="1" ht="27" customHeight="1">
      <c r="A1" s="1" t="s">
        <v>1611</v>
      </c>
      <c r="B1" s="126"/>
      <c r="C1" s="127"/>
      <c r="D1" s="128"/>
    </row>
    <row r="2" spans="1:255" ht="37.9" customHeight="1">
      <c r="A2" s="527" t="s">
        <v>1907</v>
      </c>
      <c r="B2" s="528"/>
      <c r="C2" s="527"/>
      <c r="D2" s="528"/>
    </row>
    <row r="3" spans="1:255" s="121" customFormat="1" ht="27" customHeight="1">
      <c r="A3" s="129"/>
      <c r="B3" s="130"/>
      <c r="C3" s="131"/>
      <c r="D3" s="132" t="s">
        <v>1219</v>
      </c>
    </row>
    <row r="4" spans="1:255" ht="27" customHeight="1">
      <c r="A4" s="133" t="s">
        <v>1531</v>
      </c>
      <c r="B4" s="134" t="s">
        <v>1405</v>
      </c>
      <c r="C4" s="133" t="s">
        <v>1532</v>
      </c>
      <c r="D4" s="134" t="s">
        <v>1405</v>
      </c>
      <c r="E4" s="135"/>
    </row>
    <row r="5" spans="1:255" ht="27" customHeight="1">
      <c r="A5" s="136" t="s">
        <v>1533</v>
      </c>
      <c r="B5" s="137">
        <f>'34'!B24</f>
        <v>158000</v>
      </c>
      <c r="C5" s="136" t="s">
        <v>1534</v>
      </c>
      <c r="D5" s="137">
        <f>'35'!B51</f>
        <v>150578</v>
      </c>
      <c r="E5" s="135"/>
    </row>
    <row r="6" spans="1:255" ht="27" customHeight="1">
      <c r="A6" s="136" t="s">
        <v>161</v>
      </c>
      <c r="B6" s="137">
        <f>SUM(B7:B10)</f>
        <v>26640</v>
      </c>
      <c r="C6" s="136" t="s">
        <v>162</v>
      </c>
      <c r="D6" s="137">
        <f>SUM(D7:D8)</f>
        <v>30000</v>
      </c>
      <c r="E6" s="135"/>
    </row>
    <row r="7" spans="1:255" customFormat="1" ht="27" customHeight="1">
      <c r="A7" s="138" t="s">
        <v>163</v>
      </c>
      <c r="B7" s="139">
        <v>510</v>
      </c>
      <c r="C7" s="138" t="s">
        <v>1210</v>
      </c>
      <c r="D7" s="140"/>
      <c r="E7" s="125"/>
      <c r="F7" s="141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5"/>
      <c r="EG7" s="125"/>
      <c r="EH7" s="125"/>
      <c r="EI7" s="125"/>
      <c r="EJ7" s="125"/>
      <c r="EK7" s="125"/>
      <c r="EL7" s="125"/>
      <c r="EM7" s="125"/>
      <c r="EN7" s="125"/>
      <c r="EO7" s="125"/>
      <c r="EP7" s="125"/>
      <c r="EQ7" s="125"/>
      <c r="ER7" s="125"/>
      <c r="ES7" s="125"/>
      <c r="ET7" s="125"/>
      <c r="EU7" s="125"/>
      <c r="EV7" s="125"/>
      <c r="EW7" s="125"/>
      <c r="EX7" s="125"/>
      <c r="EY7" s="125"/>
      <c r="EZ7" s="125"/>
      <c r="FA7" s="125"/>
      <c r="FB7" s="125"/>
      <c r="FC7" s="125"/>
      <c r="FD7" s="125"/>
      <c r="FE7" s="125"/>
      <c r="FF7" s="125"/>
      <c r="FG7" s="125"/>
      <c r="FH7" s="125"/>
      <c r="FI7" s="125"/>
      <c r="FJ7" s="125"/>
      <c r="FK7" s="125"/>
      <c r="FL7" s="125"/>
      <c r="FM7" s="125"/>
      <c r="FN7" s="125"/>
      <c r="FO7" s="125"/>
      <c r="FP7" s="125"/>
      <c r="FQ7" s="125"/>
      <c r="FR7" s="125"/>
      <c r="FS7" s="125"/>
      <c r="FT7" s="125"/>
      <c r="FU7" s="125"/>
      <c r="FV7" s="125"/>
      <c r="FW7" s="125"/>
      <c r="FX7" s="125"/>
      <c r="FY7" s="125"/>
      <c r="FZ7" s="125"/>
      <c r="GA7" s="125"/>
      <c r="GB7" s="125"/>
      <c r="GC7" s="125"/>
      <c r="GD7" s="125"/>
      <c r="GE7" s="125"/>
      <c r="GF7" s="125"/>
      <c r="GG7" s="125"/>
      <c r="GH7" s="125"/>
      <c r="GI7" s="125"/>
      <c r="GJ7" s="125"/>
      <c r="GK7" s="125"/>
      <c r="GL7" s="125"/>
      <c r="GM7" s="125"/>
      <c r="GN7" s="125"/>
      <c r="GO7" s="125"/>
      <c r="GP7" s="125"/>
      <c r="GQ7" s="125"/>
      <c r="GR7" s="125"/>
      <c r="GS7" s="125"/>
      <c r="GT7" s="125"/>
      <c r="GU7" s="125"/>
      <c r="GV7" s="125"/>
      <c r="GW7" s="125"/>
      <c r="GX7" s="125"/>
      <c r="GY7" s="125"/>
      <c r="GZ7" s="125"/>
      <c r="HA7" s="125"/>
      <c r="HB7" s="125"/>
      <c r="HC7" s="125"/>
      <c r="HD7" s="125"/>
      <c r="HE7" s="125"/>
      <c r="HF7" s="125"/>
      <c r="HG7" s="125"/>
      <c r="HH7" s="125"/>
      <c r="HI7" s="125"/>
      <c r="HJ7" s="125"/>
      <c r="HK7" s="125"/>
      <c r="HL7" s="125"/>
      <c r="HM7" s="125"/>
      <c r="HN7" s="125"/>
      <c r="HO7" s="125"/>
      <c r="HP7" s="125"/>
      <c r="HQ7" s="125"/>
      <c r="HR7" s="125"/>
      <c r="HS7" s="125"/>
      <c r="HT7" s="125"/>
      <c r="HU7" s="125"/>
      <c r="HV7" s="125"/>
      <c r="HW7" s="125"/>
      <c r="HX7" s="125"/>
      <c r="HY7" s="125"/>
      <c r="HZ7" s="125"/>
      <c r="IA7" s="125"/>
      <c r="IB7" s="125"/>
      <c r="IC7" s="125"/>
      <c r="ID7" s="125"/>
      <c r="IE7" s="125"/>
      <c r="IF7" s="125"/>
      <c r="IG7" s="125"/>
      <c r="IH7" s="125"/>
      <c r="II7" s="125"/>
      <c r="IJ7" s="125"/>
      <c r="IK7" s="125"/>
      <c r="IL7" s="125"/>
      <c r="IM7" s="125"/>
      <c r="IN7" s="125"/>
      <c r="IO7" s="125"/>
      <c r="IP7" s="125"/>
      <c r="IQ7" s="125"/>
      <c r="IR7" s="125"/>
      <c r="IS7" s="125"/>
      <c r="IT7" s="125"/>
      <c r="IU7" s="125"/>
    </row>
    <row r="8" spans="1:255" customFormat="1" ht="27" customHeight="1">
      <c r="A8" s="138" t="s">
        <v>1535</v>
      </c>
      <c r="B8" s="139">
        <v>26130</v>
      </c>
      <c r="C8" s="138" t="s">
        <v>170</v>
      </c>
      <c r="D8" s="142">
        <v>30000</v>
      </c>
      <c r="E8" s="125"/>
      <c r="F8" s="141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5"/>
      <c r="EG8" s="125"/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125"/>
      <c r="EW8" s="125"/>
      <c r="EX8" s="125"/>
      <c r="EY8" s="125"/>
      <c r="EZ8" s="125"/>
      <c r="FA8" s="125"/>
      <c r="FB8" s="125"/>
      <c r="FC8" s="125"/>
      <c r="FD8" s="125"/>
      <c r="FE8" s="125"/>
      <c r="FF8" s="125"/>
      <c r="FG8" s="125"/>
      <c r="FH8" s="125"/>
      <c r="FI8" s="125"/>
      <c r="FJ8" s="125"/>
      <c r="FK8" s="125"/>
      <c r="FL8" s="125"/>
      <c r="FM8" s="125"/>
      <c r="FN8" s="125"/>
      <c r="FO8" s="125"/>
      <c r="FP8" s="125"/>
      <c r="FQ8" s="125"/>
      <c r="FR8" s="125"/>
      <c r="FS8" s="125"/>
      <c r="FT8" s="125"/>
      <c r="FU8" s="125"/>
      <c r="FV8" s="125"/>
      <c r="FW8" s="125"/>
      <c r="FX8" s="125"/>
      <c r="FY8" s="125"/>
      <c r="FZ8" s="125"/>
      <c r="GA8" s="125"/>
      <c r="GB8" s="125"/>
      <c r="GC8" s="125"/>
      <c r="GD8" s="125"/>
      <c r="GE8" s="125"/>
      <c r="GF8" s="125"/>
      <c r="GG8" s="125"/>
      <c r="GH8" s="125"/>
      <c r="GI8" s="125"/>
      <c r="GJ8" s="125"/>
      <c r="GK8" s="125"/>
      <c r="GL8" s="125"/>
      <c r="GM8" s="125"/>
      <c r="GN8" s="125"/>
      <c r="GO8" s="125"/>
      <c r="GP8" s="125"/>
      <c r="GQ8" s="125"/>
      <c r="GR8" s="125"/>
      <c r="GS8" s="125"/>
      <c r="GT8" s="125"/>
      <c r="GU8" s="125"/>
      <c r="GV8" s="125"/>
      <c r="GW8" s="125"/>
      <c r="GX8" s="125"/>
      <c r="GY8" s="125"/>
      <c r="GZ8" s="125"/>
      <c r="HA8" s="125"/>
      <c r="HB8" s="125"/>
      <c r="HC8" s="125"/>
      <c r="HD8" s="125"/>
      <c r="HE8" s="125"/>
      <c r="HF8" s="125"/>
      <c r="HG8" s="125"/>
      <c r="HH8" s="125"/>
      <c r="HI8" s="125"/>
      <c r="HJ8" s="125"/>
      <c r="HK8" s="125"/>
      <c r="HL8" s="125"/>
      <c r="HM8" s="125"/>
      <c r="HN8" s="125"/>
      <c r="HO8" s="125"/>
      <c r="HP8" s="125"/>
      <c r="HQ8" s="125"/>
      <c r="HR8" s="125"/>
      <c r="HS8" s="125"/>
      <c r="HT8" s="125"/>
      <c r="HU8" s="125"/>
      <c r="HV8" s="125"/>
      <c r="HW8" s="125"/>
      <c r="HX8" s="125"/>
      <c r="HY8" s="125"/>
      <c r="HZ8" s="125"/>
      <c r="IA8" s="125"/>
      <c r="IB8" s="125"/>
      <c r="IC8" s="125"/>
      <c r="ID8" s="125"/>
      <c r="IE8" s="125"/>
      <c r="IF8" s="125"/>
      <c r="IG8" s="125"/>
      <c r="IH8" s="125"/>
      <c r="II8" s="125"/>
      <c r="IJ8" s="125"/>
      <c r="IK8" s="125"/>
      <c r="IL8" s="125"/>
      <c r="IM8" s="125"/>
      <c r="IN8" s="125"/>
      <c r="IO8" s="125"/>
      <c r="IP8" s="125"/>
      <c r="IQ8" s="125"/>
      <c r="IR8" s="125"/>
      <c r="IS8" s="125"/>
      <c r="IT8" s="125"/>
      <c r="IU8" s="125"/>
    </row>
    <row r="9" spans="1:255" customFormat="1" ht="27" customHeight="1">
      <c r="A9" s="138" t="s">
        <v>173</v>
      </c>
      <c r="B9" s="139"/>
      <c r="C9" s="136" t="s">
        <v>190</v>
      </c>
      <c r="D9" s="143">
        <f>D10</f>
        <v>4062</v>
      </c>
      <c r="E9" s="125"/>
      <c r="F9" s="141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5"/>
      <c r="EG9" s="125"/>
      <c r="EH9" s="125"/>
      <c r="EI9" s="125"/>
      <c r="EJ9" s="125"/>
      <c r="EK9" s="125"/>
      <c r="EL9" s="125"/>
      <c r="EM9" s="125"/>
      <c r="EN9" s="125"/>
      <c r="EO9" s="125"/>
      <c r="EP9" s="125"/>
      <c r="EQ9" s="125"/>
      <c r="ER9" s="125"/>
      <c r="ES9" s="125"/>
      <c r="ET9" s="125"/>
      <c r="EU9" s="125"/>
      <c r="EV9" s="125"/>
      <c r="EW9" s="125"/>
      <c r="EX9" s="125"/>
      <c r="EY9" s="125"/>
      <c r="EZ9" s="125"/>
      <c r="FA9" s="125"/>
      <c r="FB9" s="125"/>
      <c r="FC9" s="125"/>
      <c r="FD9" s="125"/>
      <c r="FE9" s="125"/>
      <c r="FF9" s="125"/>
      <c r="FG9" s="125"/>
      <c r="FH9" s="125"/>
      <c r="FI9" s="125"/>
      <c r="FJ9" s="125"/>
      <c r="FK9" s="125"/>
      <c r="FL9" s="125"/>
      <c r="FM9" s="125"/>
      <c r="FN9" s="125"/>
      <c r="FO9" s="125"/>
      <c r="FP9" s="125"/>
      <c r="FQ9" s="125"/>
      <c r="FR9" s="125"/>
      <c r="FS9" s="125"/>
      <c r="FT9" s="125"/>
      <c r="FU9" s="125"/>
      <c r="FV9" s="125"/>
      <c r="FW9" s="125"/>
      <c r="FX9" s="125"/>
      <c r="FY9" s="125"/>
      <c r="FZ9" s="125"/>
      <c r="GA9" s="125"/>
      <c r="GB9" s="125"/>
      <c r="GC9" s="125"/>
      <c r="GD9" s="125"/>
      <c r="GE9" s="125"/>
      <c r="GF9" s="125"/>
      <c r="GG9" s="125"/>
      <c r="GH9" s="125"/>
      <c r="GI9" s="125"/>
      <c r="GJ9" s="125"/>
      <c r="GK9" s="125"/>
      <c r="GL9" s="125"/>
      <c r="GM9" s="125"/>
      <c r="GN9" s="125"/>
      <c r="GO9" s="125"/>
      <c r="GP9" s="125"/>
      <c r="GQ9" s="125"/>
      <c r="GR9" s="125"/>
      <c r="GS9" s="125"/>
      <c r="GT9" s="125"/>
      <c r="GU9" s="125"/>
      <c r="GV9" s="125"/>
      <c r="GW9" s="125"/>
      <c r="GX9" s="125"/>
      <c r="GY9" s="125"/>
      <c r="GZ9" s="125"/>
      <c r="HA9" s="125"/>
      <c r="HB9" s="125"/>
      <c r="HC9" s="125"/>
      <c r="HD9" s="125"/>
      <c r="HE9" s="125"/>
      <c r="HF9" s="125"/>
      <c r="HG9" s="125"/>
      <c r="HH9" s="125"/>
      <c r="HI9" s="125"/>
      <c r="HJ9" s="125"/>
      <c r="HK9" s="125"/>
      <c r="HL9" s="125"/>
      <c r="HM9" s="125"/>
      <c r="HN9" s="125"/>
      <c r="HO9" s="125"/>
      <c r="HP9" s="125"/>
      <c r="HQ9" s="125"/>
      <c r="HR9" s="125"/>
      <c r="HS9" s="125"/>
      <c r="HT9" s="125"/>
      <c r="HU9" s="125"/>
      <c r="HV9" s="125"/>
      <c r="HW9" s="125"/>
      <c r="HX9" s="125"/>
      <c r="HY9" s="125"/>
      <c r="HZ9" s="125"/>
      <c r="IA9" s="125"/>
      <c r="IB9" s="125"/>
      <c r="IC9" s="125"/>
      <c r="ID9" s="125"/>
      <c r="IE9" s="125"/>
      <c r="IF9" s="125"/>
      <c r="IG9" s="125"/>
      <c r="IH9" s="125"/>
      <c r="II9" s="125"/>
      <c r="IJ9" s="125"/>
      <c r="IK9" s="125"/>
      <c r="IL9" s="125"/>
      <c r="IM9" s="125"/>
      <c r="IN9" s="125"/>
      <c r="IO9" s="125"/>
      <c r="IP9" s="125"/>
      <c r="IQ9" s="125"/>
      <c r="IR9" s="125"/>
      <c r="IS9" s="125"/>
      <c r="IT9" s="125"/>
      <c r="IU9" s="125"/>
    </row>
    <row r="10" spans="1:255" s="122" customFormat="1" ht="27" customHeight="1">
      <c r="A10" s="138" t="s">
        <v>193</v>
      </c>
      <c r="B10" s="144">
        <f>B11</f>
        <v>0</v>
      </c>
      <c r="C10" s="138" t="s">
        <v>1537</v>
      </c>
      <c r="D10" s="142">
        <v>4062</v>
      </c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125"/>
      <c r="FK10" s="125"/>
      <c r="FL10" s="125"/>
      <c r="FM10" s="125"/>
      <c r="FN10" s="125"/>
      <c r="FO10" s="125"/>
      <c r="FP10" s="125"/>
      <c r="FQ10" s="125"/>
      <c r="FR10" s="125"/>
      <c r="FS10" s="125"/>
      <c r="FT10" s="125"/>
      <c r="FU10" s="125"/>
      <c r="FV10" s="125"/>
      <c r="FW10" s="125"/>
      <c r="FX10" s="125"/>
      <c r="FY10" s="125"/>
      <c r="FZ10" s="125"/>
      <c r="GA10" s="125"/>
      <c r="GB10" s="125"/>
      <c r="GC10" s="125"/>
      <c r="GD10" s="125"/>
      <c r="GE10" s="125"/>
      <c r="GF10" s="125"/>
      <c r="GG10" s="125"/>
      <c r="GH10" s="125"/>
      <c r="GI10" s="125"/>
      <c r="GJ10" s="125"/>
      <c r="GK10" s="125"/>
      <c r="GL10" s="125"/>
      <c r="GM10" s="125"/>
      <c r="GN10" s="125"/>
      <c r="GO10" s="125"/>
      <c r="GP10" s="125"/>
      <c r="GQ10" s="125"/>
      <c r="GR10" s="125"/>
      <c r="GS10" s="125"/>
      <c r="GT10" s="125"/>
      <c r="GU10" s="125"/>
      <c r="GV10" s="125"/>
      <c r="GW10" s="125"/>
      <c r="GX10" s="125"/>
      <c r="GY10" s="125"/>
      <c r="GZ10" s="125"/>
      <c r="HA10" s="125"/>
      <c r="HB10" s="125"/>
      <c r="HC10" s="125"/>
      <c r="HD10" s="125"/>
      <c r="HE10" s="125"/>
      <c r="HF10" s="125"/>
      <c r="HG10" s="125"/>
      <c r="HH10" s="125"/>
      <c r="HI10" s="125"/>
      <c r="HJ10" s="125"/>
      <c r="HK10" s="125"/>
      <c r="HL10" s="125"/>
      <c r="HM10" s="125"/>
      <c r="HN10" s="125"/>
      <c r="HO10" s="125"/>
      <c r="HP10" s="125"/>
      <c r="HQ10" s="125"/>
      <c r="HR10" s="125"/>
      <c r="HS10" s="125"/>
      <c r="HT10" s="125"/>
      <c r="HU10" s="125"/>
      <c r="HV10" s="125"/>
      <c r="HW10" s="125"/>
      <c r="HX10" s="125"/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  <c r="IR10" s="125"/>
      <c r="IS10" s="125"/>
      <c r="IT10" s="125"/>
      <c r="IU10" s="125"/>
    </row>
    <row r="11" spans="1:255" s="122" customFormat="1" ht="27" customHeight="1">
      <c r="A11" s="138" t="s">
        <v>1538</v>
      </c>
      <c r="B11" s="144">
        <f>SUM(B12:B13)</f>
        <v>0</v>
      </c>
      <c r="C11" s="145" t="s">
        <v>200</v>
      </c>
      <c r="D11" s="144">
        <f>B15-D5-D6-D9</f>
        <v>0</v>
      </c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5"/>
      <c r="EG11" s="125"/>
      <c r="EH11" s="125"/>
      <c r="EI11" s="125"/>
      <c r="EJ11" s="125"/>
      <c r="EK11" s="125"/>
      <c r="EL11" s="125"/>
      <c r="EM11" s="125"/>
      <c r="EN11" s="125"/>
      <c r="EO11" s="125"/>
      <c r="EP11" s="125"/>
      <c r="EQ11" s="125"/>
      <c r="ER11" s="125"/>
      <c r="ES11" s="125"/>
      <c r="ET11" s="125"/>
      <c r="EU11" s="125"/>
      <c r="EV11" s="125"/>
      <c r="EW11" s="125"/>
      <c r="EX11" s="125"/>
      <c r="EY11" s="125"/>
      <c r="EZ11" s="125"/>
      <c r="FA11" s="125"/>
      <c r="FB11" s="125"/>
      <c r="FC11" s="125"/>
      <c r="FD11" s="125"/>
      <c r="FE11" s="125"/>
      <c r="FF11" s="125"/>
      <c r="FG11" s="125"/>
      <c r="FH11" s="125"/>
      <c r="FI11" s="125"/>
      <c r="FJ11" s="125"/>
      <c r="FK11" s="125"/>
      <c r="FL11" s="125"/>
      <c r="FM11" s="125"/>
      <c r="FN11" s="125"/>
      <c r="FO11" s="125"/>
      <c r="FP11" s="125"/>
      <c r="FQ11" s="125"/>
      <c r="FR11" s="125"/>
      <c r="FS11" s="125"/>
      <c r="FT11" s="125"/>
      <c r="FU11" s="125"/>
      <c r="FV11" s="125"/>
      <c r="FW11" s="125"/>
      <c r="FX11" s="125"/>
      <c r="FY11" s="125"/>
      <c r="FZ11" s="125"/>
      <c r="GA11" s="125"/>
      <c r="GB11" s="125"/>
      <c r="GC11" s="125"/>
      <c r="GD11" s="125"/>
      <c r="GE11" s="125"/>
      <c r="GF11" s="125"/>
      <c r="GG11" s="125"/>
      <c r="GH11" s="125"/>
      <c r="GI11" s="125"/>
      <c r="GJ11" s="125"/>
      <c r="GK11" s="125"/>
      <c r="GL11" s="125"/>
      <c r="GM11" s="125"/>
      <c r="GN11" s="125"/>
      <c r="GO11" s="125"/>
      <c r="GP11" s="125"/>
      <c r="GQ11" s="125"/>
      <c r="GR11" s="125"/>
      <c r="GS11" s="125"/>
      <c r="GT11" s="125"/>
      <c r="GU11" s="125"/>
      <c r="GV11" s="125"/>
      <c r="GW11" s="125"/>
      <c r="GX11" s="125"/>
      <c r="GY11" s="125"/>
      <c r="GZ11" s="125"/>
      <c r="HA11" s="125"/>
      <c r="HB11" s="125"/>
      <c r="HC11" s="125"/>
      <c r="HD11" s="125"/>
      <c r="HE11" s="125"/>
      <c r="HF11" s="125"/>
      <c r="HG11" s="125"/>
      <c r="HH11" s="125"/>
      <c r="HI11" s="125"/>
      <c r="HJ11" s="125"/>
      <c r="HK11" s="125"/>
      <c r="HL11" s="125"/>
      <c r="HM11" s="125"/>
      <c r="HN11" s="125"/>
      <c r="HO11" s="125"/>
      <c r="HP11" s="125"/>
      <c r="HQ11" s="125"/>
      <c r="HR11" s="125"/>
      <c r="HS11" s="125"/>
      <c r="HT11" s="125"/>
      <c r="HU11" s="125"/>
      <c r="HV11" s="125"/>
      <c r="HW11" s="125"/>
      <c r="HX11" s="125"/>
      <c r="HY11" s="125"/>
      <c r="HZ11" s="125"/>
      <c r="IA11" s="125"/>
      <c r="IB11" s="125"/>
      <c r="IC11" s="125"/>
      <c r="ID11" s="125"/>
      <c r="IE11" s="125"/>
      <c r="IF11" s="125"/>
      <c r="IG11" s="125"/>
      <c r="IH11" s="125"/>
      <c r="II11" s="125"/>
      <c r="IJ11" s="125"/>
      <c r="IK11" s="125"/>
      <c r="IL11" s="125"/>
      <c r="IM11" s="125"/>
      <c r="IN11" s="125"/>
      <c r="IO11" s="125"/>
      <c r="IP11" s="125"/>
      <c r="IQ11" s="125"/>
      <c r="IR11" s="125"/>
      <c r="IS11" s="125"/>
      <c r="IT11" s="125"/>
      <c r="IU11" s="125"/>
    </row>
    <row r="12" spans="1:255" s="122" customFormat="1" ht="27" customHeight="1">
      <c r="A12" s="138" t="s">
        <v>1540</v>
      </c>
      <c r="B12" s="146"/>
      <c r="D12" s="147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5"/>
      <c r="EG12" s="125"/>
      <c r="EH12" s="125"/>
      <c r="EI12" s="125"/>
      <c r="EJ12" s="125"/>
      <c r="EK12" s="125"/>
      <c r="EL12" s="125"/>
      <c r="EM12" s="125"/>
      <c r="EN12" s="125"/>
      <c r="EO12" s="125"/>
      <c r="EP12" s="125"/>
      <c r="EQ12" s="125"/>
      <c r="ER12" s="125"/>
      <c r="ES12" s="125"/>
      <c r="ET12" s="125"/>
      <c r="EU12" s="125"/>
      <c r="EV12" s="125"/>
      <c r="EW12" s="125"/>
      <c r="EX12" s="125"/>
      <c r="EY12" s="125"/>
      <c r="EZ12" s="125"/>
      <c r="FA12" s="125"/>
      <c r="FB12" s="125"/>
      <c r="FC12" s="125"/>
      <c r="FD12" s="125"/>
      <c r="FE12" s="125"/>
      <c r="FF12" s="125"/>
      <c r="FG12" s="125"/>
      <c r="FH12" s="125"/>
      <c r="FI12" s="125"/>
      <c r="FJ12" s="125"/>
      <c r="FK12" s="125"/>
      <c r="FL12" s="125"/>
      <c r="FM12" s="125"/>
      <c r="FN12" s="125"/>
      <c r="FO12" s="125"/>
      <c r="FP12" s="125"/>
      <c r="FQ12" s="125"/>
      <c r="FR12" s="125"/>
      <c r="FS12" s="125"/>
      <c r="FT12" s="125"/>
      <c r="FU12" s="125"/>
      <c r="FV12" s="125"/>
      <c r="FW12" s="125"/>
      <c r="FX12" s="125"/>
      <c r="FY12" s="125"/>
      <c r="FZ12" s="125"/>
      <c r="GA12" s="125"/>
      <c r="GB12" s="125"/>
      <c r="GC12" s="125"/>
      <c r="GD12" s="125"/>
      <c r="GE12" s="125"/>
      <c r="GF12" s="125"/>
      <c r="GG12" s="125"/>
      <c r="GH12" s="125"/>
      <c r="GI12" s="125"/>
      <c r="GJ12" s="125"/>
      <c r="GK12" s="125"/>
      <c r="GL12" s="125"/>
      <c r="GM12" s="125"/>
      <c r="GN12" s="125"/>
      <c r="GO12" s="125"/>
      <c r="GP12" s="125"/>
      <c r="GQ12" s="125"/>
      <c r="GR12" s="125"/>
      <c r="GS12" s="125"/>
      <c r="GT12" s="125"/>
      <c r="GU12" s="125"/>
      <c r="GV12" s="125"/>
      <c r="GW12" s="125"/>
      <c r="GX12" s="125"/>
      <c r="GY12" s="125"/>
      <c r="GZ12" s="125"/>
      <c r="HA12" s="125"/>
      <c r="HB12" s="125"/>
      <c r="HC12" s="125"/>
      <c r="HD12" s="125"/>
      <c r="HE12" s="125"/>
      <c r="HF12" s="125"/>
      <c r="HG12" s="125"/>
      <c r="HH12" s="125"/>
      <c r="HI12" s="125"/>
      <c r="HJ12" s="125"/>
      <c r="HK12" s="125"/>
      <c r="HL12" s="125"/>
      <c r="HM12" s="125"/>
      <c r="HN12" s="125"/>
      <c r="HO12" s="125"/>
      <c r="HP12" s="125"/>
      <c r="HQ12" s="125"/>
      <c r="HR12" s="125"/>
      <c r="HS12" s="125"/>
      <c r="HT12" s="125"/>
      <c r="HU12" s="125"/>
      <c r="HV12" s="125"/>
      <c r="HW12" s="125"/>
      <c r="HX12" s="125"/>
      <c r="HY12" s="125"/>
      <c r="HZ12" s="125"/>
      <c r="IA12" s="125"/>
      <c r="IB12" s="125"/>
      <c r="IC12" s="125"/>
      <c r="ID12" s="125"/>
      <c r="IE12" s="125"/>
      <c r="IF12" s="125"/>
      <c r="IG12" s="125"/>
      <c r="IH12" s="125"/>
      <c r="II12" s="125"/>
      <c r="IJ12" s="125"/>
      <c r="IK12" s="125"/>
      <c r="IL12" s="125"/>
      <c r="IM12" s="125"/>
      <c r="IN12" s="125"/>
      <c r="IO12" s="125"/>
      <c r="IP12" s="125"/>
      <c r="IQ12" s="125"/>
      <c r="IR12" s="125"/>
      <c r="IS12" s="125"/>
      <c r="IT12" s="125"/>
      <c r="IU12" s="125"/>
    </row>
    <row r="13" spans="1:255" s="122" customFormat="1" ht="27" customHeight="1">
      <c r="A13" s="138" t="s">
        <v>1541</v>
      </c>
      <c r="B13" s="144"/>
      <c r="C13" s="148"/>
      <c r="D13" s="146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  <c r="EE13" s="125"/>
      <c r="EF13" s="125"/>
      <c r="EG13" s="125"/>
      <c r="EH13" s="125"/>
      <c r="EI13" s="125"/>
      <c r="EJ13" s="125"/>
      <c r="EK13" s="125"/>
      <c r="EL13" s="125"/>
      <c r="EM13" s="125"/>
      <c r="EN13" s="125"/>
      <c r="EO13" s="125"/>
      <c r="EP13" s="125"/>
      <c r="EQ13" s="125"/>
      <c r="ER13" s="125"/>
      <c r="ES13" s="125"/>
      <c r="ET13" s="125"/>
      <c r="EU13" s="125"/>
      <c r="EV13" s="125"/>
      <c r="EW13" s="125"/>
      <c r="EX13" s="125"/>
      <c r="EY13" s="125"/>
      <c r="EZ13" s="125"/>
      <c r="FA13" s="125"/>
      <c r="FB13" s="125"/>
      <c r="FC13" s="125"/>
      <c r="FD13" s="125"/>
      <c r="FE13" s="125"/>
      <c r="FF13" s="125"/>
      <c r="FG13" s="125"/>
      <c r="FH13" s="125"/>
      <c r="FI13" s="125"/>
      <c r="FJ13" s="125"/>
      <c r="FK13" s="125"/>
      <c r="FL13" s="125"/>
      <c r="FM13" s="125"/>
      <c r="FN13" s="125"/>
      <c r="FO13" s="125"/>
      <c r="FP13" s="125"/>
      <c r="FQ13" s="125"/>
      <c r="FR13" s="125"/>
      <c r="FS13" s="125"/>
      <c r="FT13" s="125"/>
      <c r="FU13" s="125"/>
      <c r="FV13" s="125"/>
      <c r="FW13" s="125"/>
      <c r="FX13" s="125"/>
      <c r="FY13" s="125"/>
      <c r="FZ13" s="125"/>
      <c r="GA13" s="125"/>
      <c r="GB13" s="125"/>
      <c r="GC13" s="125"/>
      <c r="GD13" s="125"/>
      <c r="GE13" s="125"/>
      <c r="GF13" s="125"/>
      <c r="GG13" s="125"/>
      <c r="GH13" s="125"/>
      <c r="GI13" s="125"/>
      <c r="GJ13" s="125"/>
      <c r="GK13" s="125"/>
      <c r="GL13" s="125"/>
      <c r="GM13" s="125"/>
      <c r="GN13" s="125"/>
      <c r="GO13" s="125"/>
      <c r="GP13" s="125"/>
      <c r="GQ13" s="125"/>
      <c r="GR13" s="125"/>
      <c r="GS13" s="125"/>
      <c r="GT13" s="125"/>
      <c r="GU13" s="125"/>
      <c r="GV13" s="125"/>
      <c r="GW13" s="125"/>
      <c r="GX13" s="125"/>
      <c r="GY13" s="125"/>
      <c r="GZ13" s="125"/>
      <c r="HA13" s="125"/>
      <c r="HB13" s="125"/>
      <c r="HC13" s="125"/>
      <c r="HD13" s="125"/>
      <c r="HE13" s="125"/>
      <c r="HF13" s="125"/>
      <c r="HG13" s="125"/>
      <c r="HH13" s="125"/>
      <c r="HI13" s="125"/>
      <c r="HJ13" s="125"/>
      <c r="HK13" s="125"/>
      <c r="HL13" s="125"/>
      <c r="HM13" s="125"/>
      <c r="HN13" s="125"/>
      <c r="HO13" s="125"/>
      <c r="HP13" s="125"/>
      <c r="HQ13" s="125"/>
      <c r="HR13" s="125"/>
      <c r="HS13" s="125"/>
      <c r="HT13" s="125"/>
      <c r="HU13" s="125"/>
      <c r="HV13" s="125"/>
      <c r="HW13" s="125"/>
      <c r="HX13" s="125"/>
      <c r="HY13" s="125"/>
      <c r="HZ13" s="125"/>
      <c r="IA13" s="125"/>
      <c r="IB13" s="125"/>
      <c r="IC13" s="125"/>
      <c r="ID13" s="125"/>
      <c r="IE13" s="125"/>
      <c r="IF13" s="125"/>
      <c r="IG13" s="125"/>
      <c r="IH13" s="125"/>
      <c r="II13" s="125"/>
      <c r="IJ13" s="125"/>
      <c r="IK13" s="125"/>
      <c r="IL13" s="125"/>
      <c r="IM13" s="125"/>
      <c r="IN13" s="125"/>
      <c r="IO13" s="125"/>
      <c r="IP13" s="125"/>
      <c r="IQ13" s="125"/>
      <c r="IR13" s="125"/>
      <c r="IS13" s="125"/>
      <c r="IT13" s="125"/>
      <c r="IU13" s="125"/>
    </row>
    <row r="14" spans="1:255" s="122" customFormat="1" ht="27" customHeight="1">
      <c r="A14" s="149"/>
      <c r="B14" s="150"/>
      <c r="C14" s="151"/>
      <c r="D14" s="146"/>
      <c r="E14" s="152"/>
      <c r="F14" s="152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  <c r="EE14" s="125"/>
      <c r="EF14" s="125"/>
      <c r="EG14" s="125"/>
      <c r="EH14" s="125"/>
      <c r="EI14" s="125"/>
      <c r="EJ14" s="125"/>
      <c r="EK14" s="125"/>
      <c r="EL14" s="125"/>
      <c r="EM14" s="125"/>
      <c r="EN14" s="125"/>
      <c r="EO14" s="125"/>
      <c r="EP14" s="125"/>
      <c r="EQ14" s="125"/>
      <c r="ER14" s="125"/>
      <c r="ES14" s="125"/>
      <c r="ET14" s="125"/>
      <c r="EU14" s="125"/>
      <c r="EV14" s="125"/>
      <c r="EW14" s="125"/>
      <c r="EX14" s="125"/>
      <c r="EY14" s="125"/>
      <c r="EZ14" s="125"/>
      <c r="FA14" s="125"/>
      <c r="FB14" s="125"/>
      <c r="FC14" s="125"/>
      <c r="FD14" s="125"/>
      <c r="FE14" s="125"/>
      <c r="FF14" s="125"/>
      <c r="FG14" s="125"/>
      <c r="FH14" s="125"/>
      <c r="FI14" s="125"/>
      <c r="FJ14" s="125"/>
      <c r="FK14" s="125"/>
      <c r="FL14" s="125"/>
      <c r="FM14" s="125"/>
      <c r="FN14" s="125"/>
      <c r="FO14" s="125"/>
      <c r="FP14" s="125"/>
      <c r="FQ14" s="125"/>
      <c r="FR14" s="125"/>
      <c r="FS14" s="125"/>
      <c r="FT14" s="125"/>
      <c r="FU14" s="125"/>
      <c r="FV14" s="125"/>
      <c r="FW14" s="125"/>
      <c r="FX14" s="125"/>
      <c r="FY14" s="125"/>
      <c r="FZ14" s="125"/>
      <c r="GA14" s="125"/>
      <c r="GB14" s="125"/>
      <c r="GC14" s="125"/>
      <c r="GD14" s="125"/>
      <c r="GE14" s="125"/>
      <c r="GF14" s="125"/>
      <c r="GG14" s="125"/>
      <c r="GH14" s="125"/>
      <c r="GI14" s="125"/>
      <c r="GJ14" s="125"/>
      <c r="GK14" s="125"/>
      <c r="GL14" s="125"/>
      <c r="GM14" s="125"/>
      <c r="GN14" s="125"/>
      <c r="GO14" s="125"/>
      <c r="GP14" s="125"/>
      <c r="GQ14" s="125"/>
      <c r="GR14" s="125"/>
      <c r="GS14" s="125"/>
      <c r="GT14" s="125"/>
      <c r="GU14" s="125"/>
      <c r="GV14" s="125"/>
      <c r="GW14" s="125"/>
      <c r="GX14" s="125"/>
      <c r="GY14" s="125"/>
      <c r="GZ14" s="125"/>
      <c r="HA14" s="125"/>
      <c r="HB14" s="125"/>
      <c r="HC14" s="125"/>
      <c r="HD14" s="125"/>
      <c r="HE14" s="125"/>
      <c r="HF14" s="125"/>
      <c r="HG14" s="125"/>
      <c r="HH14" s="125"/>
      <c r="HI14" s="125"/>
      <c r="HJ14" s="125"/>
      <c r="HK14" s="125"/>
      <c r="HL14" s="125"/>
      <c r="HM14" s="125"/>
      <c r="HN14" s="125"/>
      <c r="HO14" s="125"/>
      <c r="HP14" s="125"/>
      <c r="HQ14" s="125"/>
      <c r="HR14" s="125"/>
      <c r="HS14" s="125"/>
      <c r="HT14" s="125"/>
      <c r="HU14" s="125"/>
      <c r="HV14" s="125"/>
      <c r="HW14" s="125"/>
      <c r="HX14" s="125"/>
      <c r="HY14" s="125"/>
      <c r="HZ14" s="125"/>
      <c r="IA14" s="125"/>
      <c r="IB14" s="125"/>
      <c r="IC14" s="125"/>
      <c r="ID14" s="125"/>
      <c r="IE14" s="125"/>
      <c r="IF14" s="125"/>
      <c r="IG14" s="125"/>
      <c r="IH14" s="125"/>
      <c r="II14" s="125"/>
      <c r="IJ14" s="125"/>
      <c r="IK14" s="125"/>
      <c r="IL14" s="125"/>
      <c r="IM14" s="125"/>
      <c r="IN14" s="125"/>
      <c r="IO14" s="125"/>
      <c r="IP14" s="125"/>
      <c r="IQ14" s="125"/>
      <c r="IR14" s="125"/>
      <c r="IS14" s="125"/>
      <c r="IT14" s="125"/>
      <c r="IU14" s="125"/>
    </row>
    <row r="15" spans="1:255" s="122" customFormat="1" ht="27" customHeight="1">
      <c r="A15" s="153" t="s">
        <v>203</v>
      </c>
      <c r="B15" s="154">
        <f>B5+B6</f>
        <v>184640</v>
      </c>
      <c r="C15" s="155" t="s">
        <v>204</v>
      </c>
      <c r="D15" s="154">
        <f>D5+D6+D9+D12</f>
        <v>184640</v>
      </c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  <c r="EA15" s="125"/>
      <c r="EB15" s="125"/>
      <c r="EC15" s="125"/>
      <c r="ED15" s="125"/>
      <c r="EE15" s="125"/>
      <c r="EF15" s="125"/>
      <c r="EG15" s="125"/>
      <c r="EH15" s="125"/>
      <c r="EI15" s="125"/>
      <c r="EJ15" s="125"/>
      <c r="EK15" s="125"/>
      <c r="EL15" s="125"/>
      <c r="EM15" s="125"/>
      <c r="EN15" s="125"/>
      <c r="EO15" s="125"/>
      <c r="EP15" s="125"/>
      <c r="EQ15" s="125"/>
      <c r="ER15" s="125"/>
      <c r="ES15" s="125"/>
      <c r="ET15" s="125"/>
      <c r="EU15" s="125"/>
      <c r="EV15" s="125"/>
      <c r="EW15" s="125"/>
      <c r="EX15" s="125"/>
      <c r="EY15" s="125"/>
      <c r="EZ15" s="125"/>
      <c r="FA15" s="125"/>
      <c r="FB15" s="125"/>
      <c r="FC15" s="125"/>
      <c r="FD15" s="125"/>
      <c r="FE15" s="125"/>
      <c r="FF15" s="125"/>
      <c r="FG15" s="125"/>
      <c r="FH15" s="125"/>
      <c r="FI15" s="125"/>
      <c r="FJ15" s="125"/>
      <c r="FK15" s="125"/>
      <c r="FL15" s="125"/>
      <c r="FM15" s="125"/>
      <c r="FN15" s="125"/>
      <c r="FO15" s="125"/>
      <c r="FP15" s="125"/>
      <c r="FQ15" s="125"/>
      <c r="FR15" s="125"/>
      <c r="FS15" s="125"/>
      <c r="FT15" s="125"/>
      <c r="FU15" s="125"/>
      <c r="FV15" s="125"/>
      <c r="FW15" s="125"/>
      <c r="FX15" s="125"/>
      <c r="FY15" s="125"/>
      <c r="FZ15" s="125"/>
      <c r="GA15" s="125"/>
      <c r="GB15" s="125"/>
      <c r="GC15" s="125"/>
      <c r="GD15" s="125"/>
      <c r="GE15" s="125"/>
      <c r="GF15" s="125"/>
      <c r="GG15" s="125"/>
      <c r="GH15" s="125"/>
      <c r="GI15" s="125"/>
      <c r="GJ15" s="125"/>
      <c r="GK15" s="125"/>
      <c r="GL15" s="125"/>
      <c r="GM15" s="125"/>
      <c r="GN15" s="125"/>
      <c r="GO15" s="125"/>
      <c r="GP15" s="125"/>
      <c r="GQ15" s="125"/>
      <c r="GR15" s="125"/>
      <c r="GS15" s="125"/>
      <c r="GT15" s="125"/>
      <c r="GU15" s="125"/>
      <c r="GV15" s="125"/>
      <c r="GW15" s="125"/>
      <c r="GX15" s="125"/>
      <c r="GY15" s="125"/>
      <c r="GZ15" s="125"/>
      <c r="HA15" s="125"/>
      <c r="HB15" s="125"/>
      <c r="HC15" s="125"/>
      <c r="HD15" s="125"/>
      <c r="HE15" s="125"/>
      <c r="HF15" s="125"/>
      <c r="HG15" s="125"/>
      <c r="HH15" s="125"/>
      <c r="HI15" s="125"/>
      <c r="HJ15" s="125"/>
      <c r="HK15" s="125"/>
      <c r="HL15" s="125"/>
      <c r="HM15" s="125"/>
      <c r="HN15" s="125"/>
      <c r="HO15" s="125"/>
      <c r="HP15" s="125"/>
      <c r="HQ15" s="125"/>
      <c r="HR15" s="125"/>
      <c r="HS15" s="125"/>
      <c r="HT15" s="125"/>
      <c r="HU15" s="125"/>
      <c r="HV15" s="125"/>
      <c r="HW15" s="125"/>
      <c r="HX15" s="125"/>
      <c r="HY15" s="125"/>
      <c r="HZ15" s="125"/>
      <c r="IA15" s="125"/>
      <c r="IB15" s="125"/>
      <c r="IC15" s="125"/>
      <c r="ID15" s="125"/>
      <c r="IE15" s="125"/>
      <c r="IF15" s="125"/>
      <c r="IG15" s="125"/>
      <c r="IH15" s="125"/>
      <c r="II15" s="125"/>
      <c r="IJ15" s="125"/>
      <c r="IK15" s="125"/>
      <c r="IL15" s="125"/>
      <c r="IM15" s="125"/>
      <c r="IN15" s="125"/>
      <c r="IO15" s="125"/>
      <c r="IP15" s="125"/>
      <c r="IQ15" s="125"/>
      <c r="IR15" s="125"/>
      <c r="IS15" s="125"/>
      <c r="IT15" s="125"/>
      <c r="IU15" s="125"/>
    </row>
    <row r="16" spans="1:255" s="122" customFormat="1" ht="20.100000000000001" customHeight="1">
      <c r="A16" s="125"/>
      <c r="B16" s="124"/>
      <c r="C16" s="125"/>
      <c r="D16" s="124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  <c r="EA16" s="125"/>
      <c r="EB16" s="125"/>
      <c r="EC16" s="125"/>
      <c r="ED16" s="125"/>
      <c r="EE16" s="125"/>
      <c r="EF16" s="125"/>
      <c r="EG16" s="125"/>
      <c r="EH16" s="125"/>
      <c r="EI16" s="125"/>
      <c r="EJ16" s="125"/>
      <c r="EK16" s="125"/>
      <c r="EL16" s="125"/>
      <c r="EM16" s="125"/>
      <c r="EN16" s="125"/>
      <c r="EO16" s="125"/>
      <c r="EP16" s="125"/>
      <c r="EQ16" s="125"/>
      <c r="ER16" s="125"/>
      <c r="ES16" s="125"/>
      <c r="ET16" s="125"/>
      <c r="EU16" s="125"/>
      <c r="EV16" s="125"/>
      <c r="EW16" s="125"/>
      <c r="EX16" s="125"/>
      <c r="EY16" s="125"/>
      <c r="EZ16" s="125"/>
      <c r="FA16" s="125"/>
      <c r="FB16" s="125"/>
      <c r="FC16" s="125"/>
      <c r="FD16" s="125"/>
      <c r="FE16" s="125"/>
      <c r="FF16" s="125"/>
      <c r="FG16" s="125"/>
      <c r="FH16" s="125"/>
      <c r="FI16" s="125"/>
      <c r="FJ16" s="125"/>
      <c r="FK16" s="125"/>
      <c r="FL16" s="125"/>
      <c r="FM16" s="125"/>
      <c r="FN16" s="125"/>
      <c r="FO16" s="125"/>
      <c r="FP16" s="125"/>
      <c r="FQ16" s="125"/>
      <c r="FR16" s="125"/>
      <c r="FS16" s="125"/>
      <c r="FT16" s="125"/>
      <c r="FU16" s="125"/>
      <c r="FV16" s="125"/>
      <c r="FW16" s="125"/>
      <c r="FX16" s="125"/>
      <c r="FY16" s="125"/>
      <c r="FZ16" s="125"/>
      <c r="GA16" s="125"/>
      <c r="GB16" s="125"/>
      <c r="GC16" s="125"/>
      <c r="GD16" s="125"/>
      <c r="GE16" s="125"/>
      <c r="GF16" s="125"/>
      <c r="GG16" s="125"/>
      <c r="GH16" s="125"/>
      <c r="GI16" s="125"/>
      <c r="GJ16" s="125"/>
      <c r="GK16" s="125"/>
      <c r="GL16" s="125"/>
      <c r="GM16" s="125"/>
      <c r="GN16" s="125"/>
      <c r="GO16" s="125"/>
      <c r="GP16" s="125"/>
      <c r="GQ16" s="125"/>
      <c r="GR16" s="125"/>
      <c r="GS16" s="125"/>
      <c r="GT16" s="125"/>
      <c r="GU16" s="125"/>
      <c r="GV16" s="125"/>
      <c r="GW16" s="125"/>
      <c r="GX16" s="125"/>
      <c r="GY16" s="125"/>
      <c r="GZ16" s="125"/>
      <c r="HA16" s="125"/>
      <c r="HB16" s="125"/>
      <c r="HC16" s="125"/>
      <c r="HD16" s="125"/>
      <c r="HE16" s="125"/>
      <c r="HF16" s="125"/>
      <c r="HG16" s="125"/>
      <c r="HH16" s="125"/>
      <c r="HI16" s="125"/>
      <c r="HJ16" s="125"/>
      <c r="HK16" s="125"/>
      <c r="HL16" s="125"/>
      <c r="HM16" s="125"/>
      <c r="HN16" s="125"/>
      <c r="HO16" s="125"/>
      <c r="HP16" s="125"/>
      <c r="HQ16" s="125"/>
      <c r="HR16" s="125"/>
      <c r="HS16" s="125"/>
      <c r="HT16" s="125"/>
      <c r="HU16" s="125"/>
      <c r="HV16" s="125"/>
      <c r="HW16" s="125"/>
      <c r="HX16" s="125"/>
      <c r="HY16" s="125"/>
      <c r="HZ16" s="125"/>
      <c r="IA16" s="125"/>
      <c r="IB16" s="125"/>
      <c r="IC16" s="125"/>
      <c r="ID16" s="125"/>
      <c r="IE16" s="125"/>
      <c r="IF16" s="125"/>
      <c r="IG16" s="125"/>
      <c r="IH16" s="125"/>
      <c r="II16" s="125"/>
      <c r="IJ16" s="125"/>
      <c r="IK16" s="125"/>
      <c r="IL16" s="125"/>
      <c r="IM16" s="125"/>
      <c r="IN16" s="125"/>
      <c r="IO16" s="125"/>
      <c r="IP16" s="125"/>
      <c r="IQ16" s="125"/>
      <c r="IR16" s="125"/>
      <c r="IS16" s="125"/>
      <c r="IT16" s="125"/>
      <c r="IU16" s="125"/>
    </row>
    <row r="17" spans="1:255" s="123" customFormat="1" ht="20.100000000000001" customHeight="1">
      <c r="A17" s="125"/>
      <c r="B17" s="124"/>
      <c r="C17" s="125"/>
      <c r="D17" s="124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  <c r="EE17" s="125"/>
      <c r="EF17" s="125"/>
      <c r="EG17" s="125"/>
      <c r="EH17" s="125"/>
      <c r="EI17" s="125"/>
      <c r="EJ17" s="125"/>
      <c r="EK17" s="125"/>
      <c r="EL17" s="125"/>
      <c r="EM17" s="125"/>
      <c r="EN17" s="125"/>
      <c r="EO17" s="125"/>
      <c r="EP17" s="125"/>
      <c r="EQ17" s="125"/>
      <c r="ER17" s="125"/>
      <c r="ES17" s="125"/>
      <c r="ET17" s="125"/>
      <c r="EU17" s="125"/>
      <c r="EV17" s="125"/>
      <c r="EW17" s="125"/>
      <c r="EX17" s="125"/>
      <c r="EY17" s="125"/>
      <c r="EZ17" s="125"/>
      <c r="FA17" s="125"/>
      <c r="FB17" s="125"/>
      <c r="FC17" s="125"/>
      <c r="FD17" s="125"/>
      <c r="FE17" s="125"/>
      <c r="FF17" s="125"/>
      <c r="FG17" s="125"/>
      <c r="FH17" s="125"/>
      <c r="FI17" s="125"/>
      <c r="FJ17" s="125"/>
      <c r="FK17" s="125"/>
      <c r="FL17" s="125"/>
      <c r="FM17" s="125"/>
      <c r="FN17" s="125"/>
      <c r="FO17" s="125"/>
      <c r="FP17" s="125"/>
      <c r="FQ17" s="125"/>
      <c r="FR17" s="125"/>
      <c r="FS17" s="125"/>
      <c r="FT17" s="125"/>
      <c r="FU17" s="125"/>
      <c r="FV17" s="125"/>
      <c r="FW17" s="125"/>
      <c r="FX17" s="125"/>
      <c r="FY17" s="125"/>
      <c r="FZ17" s="125"/>
      <c r="GA17" s="125"/>
      <c r="GB17" s="125"/>
      <c r="GC17" s="125"/>
      <c r="GD17" s="125"/>
      <c r="GE17" s="125"/>
      <c r="GF17" s="125"/>
      <c r="GG17" s="125"/>
      <c r="GH17" s="125"/>
      <c r="GI17" s="125"/>
      <c r="GJ17" s="125"/>
      <c r="GK17" s="125"/>
      <c r="GL17" s="125"/>
      <c r="GM17" s="125"/>
      <c r="GN17" s="125"/>
      <c r="GO17" s="125"/>
      <c r="GP17" s="125"/>
      <c r="GQ17" s="125"/>
      <c r="GR17" s="125"/>
      <c r="GS17" s="125"/>
      <c r="GT17" s="125"/>
      <c r="GU17" s="125"/>
      <c r="GV17" s="125"/>
      <c r="GW17" s="125"/>
      <c r="GX17" s="125"/>
      <c r="GY17" s="125"/>
      <c r="GZ17" s="125"/>
      <c r="HA17" s="125"/>
      <c r="HB17" s="125"/>
      <c r="HC17" s="125"/>
      <c r="HD17" s="125"/>
      <c r="HE17" s="125"/>
      <c r="HF17" s="125"/>
      <c r="HG17" s="125"/>
      <c r="HH17" s="125"/>
      <c r="HI17" s="125"/>
      <c r="HJ17" s="125"/>
      <c r="HK17" s="125"/>
      <c r="HL17" s="125"/>
      <c r="HM17" s="125"/>
      <c r="HN17" s="125"/>
      <c r="HO17" s="125"/>
      <c r="HP17" s="125"/>
      <c r="HQ17" s="125"/>
      <c r="HR17" s="125"/>
      <c r="HS17" s="125"/>
      <c r="HT17" s="125"/>
      <c r="HU17" s="125"/>
      <c r="HV17" s="125"/>
      <c r="HW17" s="125"/>
      <c r="HX17" s="125"/>
      <c r="HY17" s="125"/>
      <c r="HZ17" s="125"/>
      <c r="IA17" s="125"/>
      <c r="IB17" s="125"/>
      <c r="IC17" s="125"/>
      <c r="ID17" s="125"/>
      <c r="IE17" s="125"/>
      <c r="IF17" s="125"/>
      <c r="IG17" s="125"/>
      <c r="IH17" s="125"/>
      <c r="II17" s="125"/>
      <c r="IJ17" s="125"/>
      <c r="IK17" s="125"/>
      <c r="IL17" s="125"/>
      <c r="IM17" s="125"/>
      <c r="IN17" s="125"/>
      <c r="IO17" s="125"/>
      <c r="IP17" s="125"/>
      <c r="IQ17" s="125"/>
      <c r="IR17" s="125"/>
      <c r="IS17" s="125"/>
      <c r="IT17" s="125"/>
      <c r="IU17" s="125"/>
    </row>
    <row r="18" spans="1:255" ht="20.100000000000001" customHeight="1"/>
    <row r="19" spans="1:255" ht="20.100000000000001" customHeight="1"/>
    <row r="20" spans="1:255" ht="20.100000000000001" customHeight="1">
      <c r="C20" s="135"/>
    </row>
    <row r="21" spans="1:255" ht="20.100000000000001" customHeight="1"/>
    <row r="22" spans="1:255" ht="20.100000000000001" customHeight="1"/>
    <row r="23" spans="1:255" ht="20.100000000000001" customHeight="1"/>
    <row r="24" spans="1:255" ht="20.100000000000001" customHeight="1"/>
    <row r="25" spans="1:255" ht="20.100000000000001" customHeight="1"/>
    <row r="26" spans="1:255" ht="20.100000000000001" customHeight="1"/>
    <row r="27" spans="1:255" ht="20.100000000000001" customHeight="1"/>
    <row r="28" spans="1:255" ht="19.7" customHeight="1"/>
    <row r="29" spans="1:255" s="124" customFormat="1" ht="19.7" customHeight="1">
      <c r="A29" s="125"/>
      <c r="C29" s="13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125"/>
      <c r="CQ29" s="125"/>
      <c r="CR29" s="125"/>
      <c r="CS29" s="125"/>
      <c r="CT29" s="125"/>
      <c r="CU29" s="125"/>
      <c r="CV29" s="125"/>
      <c r="CW29" s="125"/>
      <c r="CX29" s="125"/>
      <c r="CY29" s="125"/>
      <c r="CZ29" s="125"/>
      <c r="DA29" s="125"/>
      <c r="DB29" s="125"/>
      <c r="DC29" s="125"/>
      <c r="DD29" s="125"/>
      <c r="DE29" s="125"/>
      <c r="DF29" s="125"/>
      <c r="DG29" s="125"/>
      <c r="DH29" s="125"/>
      <c r="DI29" s="125"/>
      <c r="DJ29" s="125"/>
      <c r="DK29" s="125"/>
      <c r="DL29" s="125"/>
      <c r="DM29" s="125"/>
      <c r="DN29" s="125"/>
      <c r="DO29" s="125"/>
      <c r="DP29" s="125"/>
      <c r="DQ29" s="125"/>
      <c r="DR29" s="125"/>
      <c r="DS29" s="125"/>
      <c r="DT29" s="125"/>
      <c r="DU29" s="125"/>
      <c r="DV29" s="125"/>
      <c r="DW29" s="125"/>
      <c r="DX29" s="125"/>
      <c r="DY29" s="125"/>
      <c r="DZ29" s="125"/>
      <c r="EA29" s="125"/>
      <c r="EB29" s="125"/>
      <c r="EC29" s="125"/>
      <c r="ED29" s="125"/>
      <c r="EE29" s="125"/>
      <c r="EF29" s="125"/>
      <c r="EG29" s="125"/>
      <c r="EH29" s="125"/>
      <c r="EI29" s="125"/>
      <c r="EJ29" s="125"/>
      <c r="EK29" s="125"/>
      <c r="EL29" s="125"/>
      <c r="EM29" s="125"/>
      <c r="EN29" s="125"/>
      <c r="EO29" s="125"/>
      <c r="EP29" s="125"/>
      <c r="EQ29" s="125"/>
      <c r="ER29" s="125"/>
      <c r="ES29" s="125"/>
      <c r="ET29" s="125"/>
      <c r="EU29" s="125"/>
      <c r="EV29" s="125"/>
      <c r="EW29" s="125"/>
      <c r="EX29" s="125"/>
      <c r="EY29" s="125"/>
      <c r="EZ29" s="125"/>
      <c r="FA29" s="125"/>
      <c r="FB29" s="125"/>
      <c r="FC29" s="125"/>
      <c r="FD29" s="125"/>
      <c r="FE29" s="125"/>
      <c r="FF29" s="125"/>
      <c r="FG29" s="125"/>
      <c r="FH29" s="125"/>
      <c r="FI29" s="125"/>
      <c r="FJ29" s="125"/>
      <c r="FK29" s="125"/>
      <c r="FL29" s="125"/>
      <c r="FM29" s="125"/>
      <c r="FN29" s="125"/>
      <c r="FO29" s="125"/>
      <c r="FP29" s="125"/>
      <c r="FQ29" s="125"/>
      <c r="FR29" s="125"/>
      <c r="FS29" s="125"/>
      <c r="FT29" s="125"/>
      <c r="FU29" s="125"/>
      <c r="FV29" s="125"/>
      <c r="FW29" s="125"/>
      <c r="FX29" s="125"/>
      <c r="FY29" s="125"/>
      <c r="FZ29" s="125"/>
      <c r="GA29" s="125"/>
      <c r="GB29" s="125"/>
      <c r="GC29" s="125"/>
      <c r="GD29" s="125"/>
      <c r="GE29" s="125"/>
      <c r="GF29" s="125"/>
      <c r="GG29" s="125"/>
      <c r="GH29" s="125"/>
      <c r="GI29" s="125"/>
      <c r="GJ29" s="125"/>
      <c r="GK29" s="125"/>
      <c r="GL29" s="125"/>
      <c r="GM29" s="125"/>
      <c r="GN29" s="125"/>
      <c r="GO29" s="125"/>
      <c r="GP29" s="125"/>
      <c r="GQ29" s="125"/>
      <c r="GR29" s="125"/>
      <c r="GS29" s="125"/>
      <c r="GT29" s="125"/>
      <c r="GU29" s="125"/>
      <c r="GV29" s="125"/>
      <c r="GW29" s="125"/>
      <c r="GX29" s="125"/>
      <c r="GY29" s="125"/>
      <c r="GZ29" s="125"/>
      <c r="HA29" s="125"/>
      <c r="HB29" s="125"/>
      <c r="HC29" s="125"/>
      <c r="HD29" s="125"/>
      <c r="HE29" s="125"/>
      <c r="HF29" s="125"/>
      <c r="HG29" s="125"/>
      <c r="HH29" s="125"/>
      <c r="HI29" s="125"/>
      <c r="HJ29" s="125"/>
      <c r="HK29" s="125"/>
      <c r="HL29" s="125"/>
      <c r="HM29" s="125"/>
      <c r="HN29" s="125"/>
      <c r="HO29" s="125"/>
      <c r="HP29" s="125"/>
      <c r="HQ29" s="125"/>
      <c r="HR29" s="125"/>
      <c r="HS29" s="125"/>
      <c r="HT29" s="125"/>
      <c r="HU29" s="125"/>
      <c r="HV29" s="125"/>
      <c r="HW29" s="125"/>
      <c r="HX29" s="125"/>
      <c r="HY29" s="125"/>
      <c r="HZ29" s="125"/>
      <c r="IA29" s="125"/>
      <c r="IB29" s="125"/>
      <c r="IC29" s="125"/>
      <c r="ID29" s="125"/>
      <c r="IE29" s="125"/>
      <c r="IF29" s="125"/>
      <c r="IG29" s="125"/>
      <c r="IH29" s="125"/>
      <c r="II29" s="125"/>
      <c r="IJ29" s="125"/>
      <c r="IK29" s="125"/>
      <c r="IL29" s="125"/>
      <c r="IM29" s="125"/>
      <c r="IN29" s="125"/>
      <c r="IO29" s="125"/>
      <c r="IP29" s="125"/>
      <c r="IQ29" s="125"/>
      <c r="IR29" s="125"/>
      <c r="IS29" s="125"/>
      <c r="IT29" s="125"/>
      <c r="IU29" s="125"/>
    </row>
    <row r="30" spans="1:255" ht="19.7" customHeight="1"/>
    <row r="31" spans="1:255" ht="19.7" customHeight="1"/>
    <row r="32" spans="1:255" ht="19.7" customHeight="1"/>
    <row r="33" ht="19.7" customHeight="1"/>
    <row r="34" ht="19.7" customHeight="1"/>
    <row r="35" ht="19.7" customHeight="1"/>
    <row r="36" ht="19.7" customHeight="1"/>
    <row r="37" ht="19.7" customHeight="1"/>
    <row r="38" ht="19.7" customHeight="1"/>
    <row r="39" ht="19.7" customHeight="1"/>
    <row r="40" ht="19.7" customHeight="1"/>
    <row r="41" ht="19.7" customHeight="1"/>
    <row r="42" ht="19.7" customHeight="1"/>
    <row r="43" ht="19.7" customHeight="1"/>
    <row r="44" ht="19.7" customHeight="1"/>
    <row r="45" ht="19.7" customHeight="1"/>
    <row r="46" ht="19.7" customHeight="1"/>
    <row r="47" ht="19.7" customHeight="1"/>
    <row r="48" ht="19.7" customHeight="1"/>
    <row r="49" ht="19.7" customHeight="1"/>
    <row r="50" ht="19.7" customHeight="1"/>
    <row r="51" ht="19.7" customHeight="1"/>
    <row r="52" ht="19.7" customHeight="1"/>
    <row r="53" ht="19.7" customHeight="1"/>
    <row r="54" ht="19.7" customHeight="1"/>
    <row r="55" ht="19.7" customHeight="1"/>
    <row r="56" ht="19.7" customHeight="1"/>
    <row r="57" ht="19.7" customHeight="1"/>
    <row r="58" ht="19.7" customHeight="1"/>
    <row r="59" ht="19.7" customHeight="1"/>
    <row r="60" ht="19.7" customHeight="1"/>
    <row r="61" ht="19.7" customHeight="1"/>
    <row r="62" ht="19.7" customHeight="1"/>
    <row r="63" ht="19.7" customHeight="1"/>
    <row r="64" ht="19.7" customHeight="1"/>
    <row r="65" ht="19.7" customHeight="1"/>
    <row r="66" ht="19.7" customHeight="1"/>
    <row r="67" ht="19.7" customHeight="1"/>
    <row r="68" ht="19.7" customHeight="1"/>
    <row r="69" ht="19.7" customHeight="1"/>
  </sheetData>
  <mergeCells count="1">
    <mergeCell ref="A2:D2"/>
  </mergeCells>
  <phoneticPr fontId="61" type="noConversion"/>
  <printOptions horizontalCentered="1"/>
  <pageMargins left="0.82638888888888895" right="0.70833333333333304" top="0.98402777777777795" bottom="0.78680555555555598" header="0.51180555555555596" footer="0.70833333333333304"/>
  <pageSetup paperSize="9" scale="95" orientation="portrait" useFirstPageNumber="1"/>
  <headerFooter>
    <oddFooter>&amp;C第 &amp;P 页，共 &amp;N 页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IQ70"/>
  <sheetViews>
    <sheetView showZeros="0" workbookViewId="0">
      <selection activeCell="A2" sqref="A2:B2"/>
    </sheetView>
  </sheetViews>
  <sheetFormatPr defaultColWidth="9" defaultRowHeight="14.25"/>
  <cols>
    <col min="1" max="1" width="52.625" style="113" customWidth="1"/>
    <col min="2" max="2" width="24.5" style="113" customWidth="1"/>
    <col min="3" max="251" width="9" style="113"/>
  </cols>
  <sheetData>
    <row r="1" spans="1:6" s="113" customFormat="1" ht="27" customHeight="1">
      <c r="A1" s="1" t="s">
        <v>1612</v>
      </c>
    </row>
    <row r="2" spans="1:6" s="113" customFormat="1" ht="30.75" customHeight="1">
      <c r="A2" s="529" t="s">
        <v>1908</v>
      </c>
      <c r="B2" s="529"/>
    </row>
    <row r="3" spans="1:6" s="113" customFormat="1" ht="27" customHeight="1">
      <c r="B3" s="53" t="s">
        <v>1219</v>
      </c>
    </row>
    <row r="4" spans="1:6" s="113" customFormat="1" ht="27" customHeight="1">
      <c r="A4" s="114" t="s">
        <v>93</v>
      </c>
      <c r="B4" s="115" t="s">
        <v>1405</v>
      </c>
      <c r="D4" s="116"/>
    </row>
    <row r="5" spans="1:6" s="113" customFormat="1" ht="27" customHeight="1">
      <c r="A5" s="117" t="s">
        <v>1564</v>
      </c>
      <c r="B5" s="31"/>
    </row>
    <row r="6" spans="1:6" s="113" customFormat="1" ht="27" customHeight="1">
      <c r="A6" s="117" t="s">
        <v>1565</v>
      </c>
      <c r="B6" s="31"/>
    </row>
    <row r="7" spans="1:6" s="113" customFormat="1" ht="27" customHeight="1">
      <c r="A7" s="117" t="s">
        <v>1566</v>
      </c>
      <c r="B7" s="31"/>
      <c r="F7" s="116"/>
    </row>
    <row r="8" spans="1:6" s="113" customFormat="1" ht="27" customHeight="1">
      <c r="A8" s="117" t="s">
        <v>1567</v>
      </c>
      <c r="B8" s="31"/>
    </row>
    <row r="9" spans="1:6" s="113" customFormat="1" ht="27" customHeight="1">
      <c r="A9" s="117" t="s">
        <v>1568</v>
      </c>
      <c r="B9" s="31"/>
    </row>
    <row r="10" spans="1:6" s="113" customFormat="1" ht="27" customHeight="1">
      <c r="A10" s="117" t="s">
        <v>1569</v>
      </c>
      <c r="B10" s="18">
        <v>510</v>
      </c>
    </row>
    <row r="11" spans="1:6" s="113" customFormat="1" ht="27" customHeight="1">
      <c r="A11" s="117" t="s">
        <v>1570</v>
      </c>
      <c r="B11" s="31"/>
    </row>
    <row r="12" spans="1:6" s="113" customFormat="1" ht="27" customHeight="1">
      <c r="A12" s="117" t="s">
        <v>1571</v>
      </c>
      <c r="B12" s="31"/>
    </row>
    <row r="13" spans="1:6" s="113" customFormat="1" ht="27" customHeight="1">
      <c r="A13" s="117" t="s">
        <v>1572</v>
      </c>
      <c r="B13" s="31"/>
      <c r="F13" s="116"/>
    </row>
    <row r="14" spans="1:6" s="113" customFormat="1" ht="27" customHeight="1">
      <c r="A14" s="118"/>
      <c r="B14" s="31"/>
      <c r="F14" s="116"/>
    </row>
    <row r="15" spans="1:6" s="113" customFormat="1" ht="27" customHeight="1">
      <c r="A15" s="114" t="s">
        <v>1282</v>
      </c>
      <c r="B15" s="31">
        <f>SUM(B5:B13)</f>
        <v>510</v>
      </c>
      <c r="C15" s="116"/>
    </row>
    <row r="16" spans="1:6" ht="20.100000000000001" customHeight="1"/>
    <row r="17" spans="2:3" ht="20.100000000000001" customHeight="1">
      <c r="B17" s="116"/>
      <c r="C17" s="116"/>
    </row>
    <row r="18" spans="2:3" ht="20.100000000000001" customHeight="1"/>
    <row r="19" spans="2:3" ht="20.100000000000001" customHeight="1"/>
    <row r="20" spans="2:3" ht="20.100000000000001" customHeight="1"/>
    <row r="21" spans="2:3" ht="20.100000000000001" customHeight="1"/>
    <row r="22" spans="2:3" ht="20.100000000000001" customHeight="1"/>
    <row r="23" spans="2:3" ht="20.100000000000001" customHeight="1"/>
    <row r="24" spans="2:3" ht="20.100000000000001" customHeight="1"/>
    <row r="25" spans="2:3" ht="20.100000000000001" customHeight="1"/>
    <row r="26" spans="2:3" ht="20.100000000000001" customHeight="1">
      <c r="B26" s="116"/>
      <c r="C26" s="116"/>
    </row>
    <row r="27" spans="2:3" ht="20.100000000000001" customHeight="1"/>
    <row r="28" spans="2:3" ht="20.100000000000001" customHeight="1"/>
    <row r="29" spans="2:3" ht="19.7" customHeight="1"/>
    <row r="30" spans="2:3" ht="19.7" customHeight="1"/>
    <row r="31" spans="2:3" ht="19.7" customHeight="1"/>
    <row r="32" spans="2:3" ht="19.7" customHeight="1"/>
    <row r="33" ht="19.7" customHeight="1"/>
    <row r="34" ht="19.7" customHeight="1"/>
    <row r="35" ht="19.7" customHeight="1"/>
    <row r="36" ht="19.7" customHeight="1"/>
    <row r="37" ht="19.7" customHeight="1"/>
    <row r="38" ht="19.7" customHeight="1"/>
    <row r="39" ht="19.7" customHeight="1"/>
    <row r="40" ht="19.7" customHeight="1"/>
    <row r="41" ht="19.7" customHeight="1"/>
    <row r="42" ht="19.7" customHeight="1"/>
    <row r="43" ht="19.7" customHeight="1"/>
    <row r="44" ht="19.7" customHeight="1"/>
    <row r="45" ht="19.7" customHeight="1"/>
    <row r="46" ht="19.7" customHeight="1"/>
    <row r="47" ht="19.7" customHeight="1"/>
    <row r="48" ht="19.7" customHeight="1"/>
    <row r="49" ht="19.7" customHeight="1"/>
    <row r="50" ht="19.7" customHeight="1"/>
    <row r="51" ht="19.7" customHeight="1"/>
    <row r="52" ht="19.7" customHeight="1"/>
    <row r="53" ht="19.7" customHeight="1"/>
    <row r="54" ht="19.7" customHeight="1"/>
    <row r="55" ht="19.7" customHeight="1"/>
    <row r="56" ht="19.7" customHeight="1"/>
    <row r="57" ht="19.7" customHeight="1"/>
    <row r="58" ht="19.7" customHeight="1"/>
    <row r="59" ht="19.7" customHeight="1"/>
    <row r="60" ht="19.7" customHeight="1"/>
    <row r="61" ht="19.7" customHeight="1"/>
    <row r="62" ht="19.7" customHeight="1"/>
    <row r="63" ht="19.7" customHeight="1"/>
    <row r="64" ht="19.7" customHeight="1"/>
    <row r="65" ht="19.7" customHeight="1"/>
    <row r="66" ht="19.7" customHeight="1"/>
    <row r="67" ht="19.7" customHeight="1"/>
    <row r="68" ht="19.7" customHeight="1"/>
    <row r="69" ht="19.7" customHeight="1"/>
    <row r="70" ht="19.7" customHeight="1"/>
  </sheetData>
  <mergeCells count="1">
    <mergeCell ref="A2:B2"/>
  </mergeCells>
  <phoneticPr fontId="61" type="noConversion"/>
  <printOptions horizontalCentered="1"/>
  <pageMargins left="0.82638888888888895" right="0.70833333333333304" top="0.98402777777777795" bottom="0.78680555555555598" header="0.51180555555555596" footer="0.70833333333333304"/>
  <pageSetup paperSize="9" scale="95" orientation="portrait" useFirstPageNumber="1"/>
  <headerFooter>
    <oddFooter>&amp;C第 &amp;P 页，共 &amp;N 页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IQ70"/>
  <sheetViews>
    <sheetView showZeros="0" workbookViewId="0"/>
  </sheetViews>
  <sheetFormatPr defaultColWidth="9" defaultRowHeight="14.25"/>
  <cols>
    <col min="1" max="1" width="50.875" style="113" customWidth="1"/>
    <col min="2" max="2" width="27.25" style="113" customWidth="1"/>
    <col min="3" max="251" width="9" style="113"/>
  </cols>
  <sheetData>
    <row r="1" spans="1:6" s="113" customFormat="1" ht="27" customHeight="1">
      <c r="A1" s="1" t="s">
        <v>1613</v>
      </c>
    </row>
    <row r="2" spans="1:6" s="113" customFormat="1" ht="30.75" customHeight="1">
      <c r="A2" s="529" t="s">
        <v>1909</v>
      </c>
      <c r="B2" s="529"/>
    </row>
    <row r="3" spans="1:6" s="113" customFormat="1" ht="27" customHeight="1">
      <c r="B3" s="53" t="s">
        <v>1219</v>
      </c>
    </row>
    <row r="4" spans="1:6" s="113" customFormat="1" ht="27" customHeight="1">
      <c r="A4" s="114" t="s">
        <v>93</v>
      </c>
      <c r="B4" s="115" t="s">
        <v>1405</v>
      </c>
      <c r="D4" s="116"/>
    </row>
    <row r="5" spans="1:6" s="113" customFormat="1" ht="27" customHeight="1">
      <c r="A5" s="117" t="s">
        <v>1564</v>
      </c>
      <c r="B5" s="16"/>
    </row>
    <row r="6" spans="1:6" s="113" customFormat="1" ht="27" customHeight="1">
      <c r="A6" s="117" t="s">
        <v>1565</v>
      </c>
      <c r="B6" s="16"/>
    </row>
    <row r="7" spans="1:6" s="113" customFormat="1" ht="27" customHeight="1">
      <c r="A7" s="117" t="s">
        <v>1566</v>
      </c>
      <c r="B7" s="16"/>
    </row>
    <row r="8" spans="1:6" s="113" customFormat="1" ht="27" customHeight="1">
      <c r="A8" s="117" t="s">
        <v>1567</v>
      </c>
      <c r="B8" s="16"/>
    </row>
    <row r="9" spans="1:6" s="113" customFormat="1" ht="27" customHeight="1">
      <c r="A9" s="117" t="s">
        <v>1568</v>
      </c>
      <c r="B9" s="16"/>
    </row>
    <row r="10" spans="1:6" s="113" customFormat="1" ht="27" customHeight="1">
      <c r="A10" s="117" t="s">
        <v>1569</v>
      </c>
      <c r="B10" s="16"/>
    </row>
    <row r="11" spans="1:6" s="113" customFormat="1" ht="27" customHeight="1">
      <c r="A11" s="117" t="s">
        <v>1570</v>
      </c>
      <c r="B11" s="16"/>
    </row>
    <row r="12" spans="1:6" s="113" customFormat="1" ht="27" customHeight="1">
      <c r="A12" s="117" t="s">
        <v>1571</v>
      </c>
      <c r="B12" s="16"/>
    </row>
    <row r="13" spans="1:6" s="113" customFormat="1" ht="27" customHeight="1">
      <c r="A13" s="117" t="s">
        <v>1575</v>
      </c>
      <c r="B13" s="16"/>
      <c r="F13" s="116"/>
    </row>
    <row r="14" spans="1:6" s="113" customFormat="1" ht="27" customHeight="1">
      <c r="A14" s="118"/>
      <c r="B14" s="16"/>
    </row>
    <row r="15" spans="1:6" s="113" customFormat="1" ht="27" customHeight="1">
      <c r="A15" s="114" t="s">
        <v>1282</v>
      </c>
      <c r="B15" s="119">
        <f>SUM(B5:B14)</f>
        <v>0</v>
      </c>
      <c r="C15" s="116"/>
    </row>
    <row r="16" spans="1:6" ht="20.100000000000001" customHeight="1"/>
    <row r="17" spans="2:3" ht="20.100000000000001" customHeight="1"/>
    <row r="18" spans="2:3" ht="20.100000000000001" customHeight="1"/>
    <row r="19" spans="2:3" ht="20.100000000000001" customHeight="1"/>
    <row r="20" spans="2:3" ht="20.100000000000001" customHeight="1"/>
    <row r="21" spans="2:3" ht="20.100000000000001" customHeight="1"/>
    <row r="22" spans="2:3" ht="20.100000000000001" customHeight="1"/>
    <row r="23" spans="2:3" ht="20.100000000000001" customHeight="1">
      <c r="B23" s="116"/>
      <c r="C23" s="116"/>
    </row>
    <row r="24" spans="2:3" ht="20.100000000000001" customHeight="1"/>
    <row r="25" spans="2:3" ht="20.100000000000001" customHeight="1"/>
    <row r="26" spans="2:3" ht="20.100000000000001" customHeight="1"/>
    <row r="27" spans="2:3" ht="20.100000000000001" customHeight="1"/>
    <row r="28" spans="2:3" ht="20.100000000000001" customHeight="1"/>
    <row r="29" spans="2:3" ht="19.7" customHeight="1"/>
    <row r="30" spans="2:3" ht="19.7" customHeight="1"/>
    <row r="31" spans="2:3" ht="19.7" customHeight="1"/>
    <row r="32" spans="2:3" ht="19.7" customHeight="1"/>
    <row r="33" ht="19.7" customHeight="1"/>
    <row r="34" ht="19.7" customHeight="1"/>
    <row r="35" ht="19.7" customHeight="1"/>
    <row r="36" ht="19.7" customHeight="1"/>
    <row r="37" ht="19.7" customHeight="1"/>
    <row r="38" ht="19.7" customHeight="1"/>
    <row r="39" ht="19.7" customHeight="1"/>
    <row r="40" ht="19.7" customHeight="1"/>
    <row r="41" ht="19.7" customHeight="1"/>
    <row r="42" ht="19.7" customHeight="1"/>
    <row r="43" ht="19.7" customHeight="1"/>
    <row r="44" ht="19.7" customHeight="1"/>
    <row r="45" ht="19.7" customHeight="1"/>
    <row r="46" ht="19.7" customHeight="1"/>
    <row r="47" ht="19.7" customHeight="1"/>
    <row r="48" ht="19.7" customHeight="1"/>
    <row r="49" ht="19.7" customHeight="1"/>
    <row r="50" ht="19.7" customHeight="1"/>
    <row r="51" ht="19.7" customHeight="1"/>
    <row r="52" ht="19.7" customHeight="1"/>
    <row r="53" ht="19.7" customHeight="1"/>
    <row r="54" ht="19.7" customHeight="1"/>
    <row r="55" ht="19.7" customHeight="1"/>
    <row r="56" ht="19.7" customHeight="1"/>
    <row r="57" ht="19.7" customHeight="1"/>
    <row r="58" ht="19.7" customHeight="1"/>
    <row r="59" ht="19.7" customHeight="1"/>
    <row r="60" ht="19.7" customHeight="1"/>
    <row r="61" ht="19.7" customHeight="1"/>
    <row r="62" ht="19.7" customHeight="1"/>
    <row r="63" ht="19.7" customHeight="1"/>
    <row r="64" ht="19.7" customHeight="1"/>
    <row r="65" ht="19.7" customHeight="1"/>
    <row r="66" ht="19.7" customHeight="1"/>
    <row r="67" ht="19.7" customHeight="1"/>
    <row r="68" ht="19.7" customHeight="1"/>
    <row r="69" ht="19.7" customHeight="1"/>
    <row r="70" ht="19.7" customHeight="1"/>
  </sheetData>
  <mergeCells count="1">
    <mergeCell ref="A2:B2"/>
  </mergeCells>
  <phoneticPr fontId="61" type="noConversion"/>
  <printOptions horizontalCentered="1"/>
  <pageMargins left="0.82638888888888895" right="0.70833333333333304" top="0.98402777777777795" bottom="0.78680555555555598" header="0.51180555555555596" footer="0.70833333333333304"/>
  <pageSetup paperSize="9" scale="95" orientation="portrait" useFirstPageNumber="1"/>
  <headerFooter>
    <oddFooter>&amp;C第 &amp;P 页，共 &amp;N 页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rgb="FFFFFF00"/>
  </sheetPr>
  <dimension ref="A1:HY71"/>
  <sheetViews>
    <sheetView showZeros="0" workbookViewId="0"/>
  </sheetViews>
  <sheetFormatPr defaultColWidth="9" defaultRowHeight="14.25"/>
  <cols>
    <col min="1" max="1" width="42.25" style="84" customWidth="1"/>
    <col min="2" max="3" width="12.5" style="84" customWidth="1"/>
    <col min="4" max="4" width="12.5" style="85" customWidth="1"/>
    <col min="5" max="16384" width="9" style="47"/>
  </cols>
  <sheetData>
    <row r="1" spans="1:233" ht="27" customHeight="1">
      <c r="A1" s="86" t="s">
        <v>1614</v>
      </c>
      <c r="B1" s="86"/>
      <c r="C1" s="86"/>
    </row>
    <row r="2" spans="1:233" ht="27" customHeight="1">
      <c r="A2" s="530" t="s">
        <v>1615</v>
      </c>
      <c r="B2" s="530"/>
      <c r="C2" s="530"/>
      <c r="D2" s="531"/>
      <c r="E2" s="49"/>
    </row>
    <row r="3" spans="1:233" ht="19.899999999999999" customHeight="1">
      <c r="D3" s="53" t="s">
        <v>1219</v>
      </c>
    </row>
    <row r="4" spans="1:233" ht="20.100000000000001" customHeight="1">
      <c r="A4" s="87" t="s">
        <v>93</v>
      </c>
      <c r="B4" s="87" t="s">
        <v>1220</v>
      </c>
      <c r="C4" s="87" t="s">
        <v>1616</v>
      </c>
      <c r="D4" s="55" t="s">
        <v>96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</row>
    <row r="5" spans="1:233" ht="20.100000000000001" customHeight="1">
      <c r="A5" s="88" t="s">
        <v>1617</v>
      </c>
      <c r="B5" s="31">
        <f>SUM(B6:B12)</f>
        <v>0</v>
      </c>
      <c r="C5" s="31">
        <f>SUM(C6:C12)</f>
        <v>0</v>
      </c>
      <c r="D5" s="31">
        <f>SUM(D6:D12)</f>
        <v>0</v>
      </c>
      <c r="E5" s="57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</row>
    <row r="6" spans="1:233" ht="20.100000000000001" customHeight="1">
      <c r="A6" s="89" t="s">
        <v>1618</v>
      </c>
      <c r="B6" s="33"/>
      <c r="C6" s="33"/>
      <c r="D6" s="33"/>
      <c r="E6" s="80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</row>
    <row r="7" spans="1:233" ht="20.100000000000001" customHeight="1">
      <c r="A7" s="89" t="s">
        <v>1619</v>
      </c>
      <c r="B7" s="33"/>
      <c r="C7" s="33"/>
      <c r="D7" s="33"/>
      <c r="E7" s="57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</row>
    <row r="8" spans="1:233" ht="20.100000000000001" customHeight="1">
      <c r="A8" s="89" t="s">
        <v>1620</v>
      </c>
      <c r="B8" s="33"/>
      <c r="C8" s="33"/>
      <c r="D8" s="33"/>
      <c r="E8" s="57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</row>
    <row r="9" spans="1:233" ht="20.100000000000001" customHeight="1">
      <c r="A9" s="89" t="s">
        <v>1621</v>
      </c>
      <c r="B9" s="33"/>
      <c r="C9" s="33"/>
      <c r="D9" s="33"/>
      <c r="E9" s="57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</row>
    <row r="10" spans="1:233" ht="20.100000000000001" customHeight="1">
      <c r="A10" s="89" t="s">
        <v>1622</v>
      </c>
      <c r="B10" s="33"/>
      <c r="C10" s="33"/>
      <c r="D10" s="33"/>
      <c r="E10" s="57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</row>
    <row r="11" spans="1:233" ht="20.100000000000001" customHeight="1">
      <c r="A11" s="89" t="s">
        <v>1623</v>
      </c>
      <c r="B11" s="33"/>
      <c r="C11" s="33"/>
      <c r="D11" s="33"/>
      <c r="E11" s="57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</row>
    <row r="12" spans="1:233" ht="20.100000000000001" customHeight="1">
      <c r="A12" s="89" t="s">
        <v>1624</v>
      </c>
      <c r="B12" s="33"/>
      <c r="C12" s="33"/>
      <c r="D12" s="33"/>
      <c r="E12" s="57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</row>
    <row r="13" spans="1:233" ht="20.100000000000001" customHeight="1">
      <c r="A13" s="88" t="s">
        <v>1625</v>
      </c>
      <c r="B13" s="31">
        <f>SUM(B14:B17)</f>
        <v>0</v>
      </c>
      <c r="C13" s="31">
        <f>SUM(C14:C17)</f>
        <v>0</v>
      </c>
      <c r="D13" s="31">
        <f>SUM(D14:D17)</f>
        <v>0</v>
      </c>
      <c r="E13" s="57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</row>
    <row r="14" spans="1:233" ht="20.100000000000001" customHeight="1">
      <c r="A14" s="89" t="s">
        <v>1626</v>
      </c>
      <c r="B14" s="33"/>
      <c r="C14" s="33"/>
      <c r="D14" s="33"/>
      <c r="E14" s="57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</row>
    <row r="15" spans="1:233" ht="20.100000000000001" customHeight="1">
      <c r="A15" s="89" t="s">
        <v>1627</v>
      </c>
      <c r="B15" s="33"/>
      <c r="C15" s="33"/>
      <c r="D15" s="33"/>
      <c r="E15" s="57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</row>
    <row r="16" spans="1:233" ht="20.100000000000001" customHeight="1">
      <c r="A16" s="89" t="s">
        <v>1628</v>
      </c>
      <c r="B16" s="33"/>
      <c r="C16" s="33"/>
      <c r="D16" s="33"/>
      <c r="E16" s="57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</row>
    <row r="17" spans="1:233" ht="20.100000000000001" customHeight="1">
      <c r="A17" s="112" t="s">
        <v>1629</v>
      </c>
      <c r="B17" s="33"/>
      <c r="C17" s="33"/>
      <c r="D17" s="33"/>
      <c r="E17" s="57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</row>
    <row r="18" spans="1:233" ht="20.100000000000001" customHeight="1">
      <c r="A18" s="88" t="s">
        <v>1630</v>
      </c>
      <c r="B18" s="31"/>
      <c r="C18" s="31"/>
      <c r="D18" s="31">
        <f>SUM(D19:D21)</f>
        <v>0</v>
      </c>
      <c r="E18" s="57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</row>
    <row r="19" spans="1:233" ht="20.100000000000001" customHeight="1">
      <c r="A19" s="89" t="s">
        <v>1631</v>
      </c>
      <c r="B19" s="33"/>
      <c r="C19" s="33"/>
      <c r="D19" s="33"/>
      <c r="E19" s="57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</row>
    <row r="20" spans="1:233" ht="20.100000000000001" customHeight="1">
      <c r="A20" s="89" t="s">
        <v>1632</v>
      </c>
      <c r="B20" s="33"/>
      <c r="C20" s="33"/>
      <c r="D20" s="33"/>
      <c r="E20" s="57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</row>
    <row r="21" spans="1:233" ht="20.100000000000001" customHeight="1">
      <c r="A21" s="89" t="s">
        <v>1633</v>
      </c>
      <c r="B21" s="33"/>
      <c r="C21" s="33"/>
      <c r="D21" s="33"/>
      <c r="E21" s="57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</row>
    <row r="22" spans="1:233" ht="20.100000000000001" customHeight="1">
      <c r="A22" s="88" t="s">
        <v>1634</v>
      </c>
      <c r="B22" s="31"/>
      <c r="C22" s="31"/>
      <c r="D22" s="31">
        <f>SUM(D23:D25)</f>
        <v>0</v>
      </c>
      <c r="E22" s="57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</row>
    <row r="23" spans="1:233" ht="20.100000000000001" customHeight="1">
      <c r="A23" s="89" t="s">
        <v>1635</v>
      </c>
      <c r="B23" s="33"/>
      <c r="C23" s="33"/>
      <c r="D23" s="33"/>
      <c r="E23" s="80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</row>
    <row r="24" spans="1:233" ht="20.100000000000001" customHeight="1">
      <c r="A24" s="89" t="s">
        <v>1636</v>
      </c>
      <c r="B24" s="33"/>
      <c r="C24" s="33"/>
      <c r="D24" s="33"/>
      <c r="E24" s="57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</row>
    <row r="25" spans="1:233" ht="20.100000000000001" customHeight="1">
      <c r="A25" s="89" t="s">
        <v>1637</v>
      </c>
      <c r="B25" s="33"/>
      <c r="C25" s="33"/>
      <c r="D25" s="33"/>
      <c r="E25" s="57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</row>
    <row r="26" spans="1:233" ht="20.100000000000001" customHeight="1">
      <c r="A26" s="88" t="s">
        <v>1638</v>
      </c>
      <c r="B26" s="31">
        <f>B27</f>
        <v>3000</v>
      </c>
      <c r="C26" s="31">
        <f>C27</f>
        <v>3000</v>
      </c>
      <c r="D26" s="31">
        <f>D27</f>
        <v>3000</v>
      </c>
      <c r="E26" s="71"/>
    </row>
    <row r="27" spans="1:233" ht="20.100000000000001" customHeight="1">
      <c r="A27" s="89" t="s">
        <v>1639</v>
      </c>
      <c r="B27" s="33">
        <v>3000</v>
      </c>
      <c r="C27" s="33">
        <v>3000</v>
      </c>
      <c r="D27" s="33">
        <v>3000</v>
      </c>
      <c r="E27" s="71"/>
    </row>
    <row r="28" spans="1:233" ht="20.100000000000001" customHeight="1">
      <c r="A28" s="89"/>
      <c r="B28" s="33"/>
      <c r="C28" s="33"/>
      <c r="D28" s="33"/>
      <c r="E28" s="71"/>
    </row>
    <row r="29" spans="1:233" ht="20.100000000000001" customHeight="1">
      <c r="A29" s="91" t="s">
        <v>1480</v>
      </c>
      <c r="B29" s="31">
        <f>SUM(B5,B13,B18,B22,B26)</f>
        <v>3000</v>
      </c>
      <c r="C29" s="31">
        <f>SUM(C5,C13,C18,C22,C26)</f>
        <v>3000</v>
      </c>
      <c r="D29" s="31">
        <f>SUM(D5,D13,D18,D22,D26)</f>
        <v>3000</v>
      </c>
      <c r="E29" s="71"/>
    </row>
    <row r="30" spans="1:233" ht="19.7" customHeight="1">
      <c r="A30" s="92"/>
      <c r="B30" s="92"/>
      <c r="C30" s="92"/>
      <c r="D30" s="93"/>
      <c r="E30" s="71"/>
    </row>
    <row r="31" spans="1:233" ht="19.7" customHeight="1">
      <c r="A31" s="92"/>
      <c r="B31" s="92"/>
      <c r="C31" s="92"/>
      <c r="D31" s="93"/>
      <c r="E31" s="71"/>
    </row>
    <row r="32" spans="1:233" ht="19.7" customHeight="1">
      <c r="A32" s="92"/>
      <c r="B32" s="92"/>
      <c r="C32" s="92"/>
      <c r="D32" s="93"/>
      <c r="E32" s="71"/>
    </row>
    <row r="33" spans="1:5" ht="19.7" customHeight="1">
      <c r="A33" s="92"/>
      <c r="B33" s="92"/>
      <c r="C33" s="92"/>
      <c r="D33" s="93"/>
      <c r="E33" s="75"/>
    </row>
    <row r="34" spans="1:5" ht="19.7" customHeight="1">
      <c r="A34" s="92"/>
      <c r="B34" s="92"/>
      <c r="C34" s="92"/>
      <c r="D34" s="93"/>
      <c r="E34" s="71"/>
    </row>
    <row r="35" spans="1:5" ht="19.7" customHeight="1">
      <c r="A35" s="92"/>
      <c r="B35" s="92"/>
      <c r="C35" s="92"/>
      <c r="D35" s="93"/>
      <c r="E35" s="71"/>
    </row>
    <row r="36" spans="1:5" ht="19.7" customHeight="1">
      <c r="A36" s="92"/>
      <c r="B36" s="92"/>
      <c r="C36" s="92"/>
      <c r="D36" s="93"/>
      <c r="E36" s="71"/>
    </row>
    <row r="37" spans="1:5" ht="19.7" customHeight="1">
      <c r="A37" s="92"/>
      <c r="B37" s="92"/>
      <c r="C37" s="92"/>
      <c r="D37" s="93"/>
      <c r="E37" s="71"/>
    </row>
    <row r="38" spans="1:5" ht="19.7" customHeight="1"/>
    <row r="39" spans="1:5" ht="19.7" customHeight="1"/>
    <row r="40" spans="1:5" ht="19.7" customHeight="1"/>
    <row r="41" spans="1:5" ht="19.7" customHeight="1"/>
    <row r="42" spans="1:5" ht="19.7" customHeight="1"/>
    <row r="43" spans="1:5" ht="19.7" customHeight="1"/>
    <row r="44" spans="1:5" ht="19.7" customHeight="1"/>
    <row r="45" spans="1:5" ht="19.7" customHeight="1"/>
    <row r="46" spans="1:5" ht="19.7" customHeight="1"/>
    <row r="47" spans="1:5" ht="19.7" customHeight="1"/>
    <row r="48" spans="1:5" ht="19.7" customHeight="1"/>
    <row r="49" ht="19.7" customHeight="1"/>
    <row r="50" ht="19.7" customHeight="1"/>
    <row r="51" ht="19.7" customHeight="1"/>
    <row r="52" ht="19.7" customHeight="1"/>
    <row r="53" ht="19.7" customHeight="1"/>
    <row r="54" ht="19.7" customHeight="1"/>
    <row r="55" ht="19.7" customHeight="1"/>
    <row r="56" ht="19.7" customHeight="1"/>
    <row r="57" ht="19.7" customHeight="1"/>
    <row r="58" ht="19.7" customHeight="1"/>
    <row r="59" ht="19.7" customHeight="1"/>
    <row r="60" ht="19.7" customHeight="1"/>
    <row r="61" ht="19.7" customHeight="1"/>
    <row r="62" ht="19.7" customHeight="1"/>
    <row r="63" ht="19.7" customHeight="1"/>
    <row r="64" ht="19.7" customHeight="1"/>
    <row r="65" ht="19.7" customHeight="1"/>
    <row r="66" ht="19.7" customHeight="1"/>
    <row r="67" ht="19.7" customHeight="1"/>
    <row r="68" ht="19.7" customHeight="1"/>
    <row r="69" ht="19.7" customHeight="1"/>
    <row r="70" ht="19.7" customHeight="1"/>
    <row r="71" ht="19.7" customHeight="1"/>
  </sheetData>
  <mergeCells count="1">
    <mergeCell ref="A2:D2"/>
  </mergeCells>
  <phoneticPr fontId="61" type="noConversion"/>
  <printOptions horizontalCentered="1"/>
  <pageMargins left="0.82638888888888895" right="0.70833333333333304" top="0.98402777777777795" bottom="0.78680555555555598" header="0.51180555555555596" footer="0.70833333333333304"/>
  <pageSetup paperSize="9" scale="95" orientation="portrait" useFirstPageNumber="1"/>
  <headerFooter>
    <oddFooter>&amp;C第 &amp;P 页，共 &amp;N 页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IE70"/>
  <sheetViews>
    <sheetView showZeros="0" workbookViewId="0"/>
  </sheetViews>
  <sheetFormatPr defaultColWidth="9" defaultRowHeight="14.25"/>
  <cols>
    <col min="1" max="1" width="44.25" style="94" customWidth="1"/>
    <col min="2" max="3" width="12.125" style="94" customWidth="1"/>
    <col min="4" max="4" width="12.125" style="48" customWidth="1"/>
    <col min="5" max="5" width="35.5" style="47" customWidth="1"/>
    <col min="6" max="6" width="9.25" style="47" customWidth="1"/>
    <col min="7" max="16384" width="9" style="47"/>
  </cols>
  <sheetData>
    <row r="1" spans="1:239" ht="27" customHeight="1">
      <c r="A1" s="86" t="s">
        <v>1640</v>
      </c>
      <c r="B1" s="86"/>
      <c r="C1" s="86"/>
    </row>
    <row r="2" spans="1:239" ht="27" customHeight="1">
      <c r="A2" s="532" t="s">
        <v>1641</v>
      </c>
      <c r="B2" s="532"/>
      <c r="C2" s="532"/>
      <c r="D2" s="533"/>
      <c r="E2" s="76"/>
      <c r="F2" s="76"/>
      <c r="G2" s="49"/>
      <c r="H2" s="49"/>
      <c r="I2" s="49"/>
      <c r="J2" s="49"/>
      <c r="K2" s="49"/>
      <c r="L2" s="49"/>
      <c r="M2" s="49"/>
    </row>
    <row r="3" spans="1:239" ht="24" customHeight="1">
      <c r="A3" s="95"/>
      <c r="B3" s="95"/>
      <c r="C3" s="95"/>
      <c r="D3" s="53" t="s">
        <v>1219</v>
      </c>
      <c r="F3" s="64"/>
    </row>
    <row r="4" spans="1:239" ht="24" customHeight="1">
      <c r="A4" s="96" t="s">
        <v>93</v>
      </c>
      <c r="B4" s="96" t="s">
        <v>1220</v>
      </c>
      <c r="C4" s="96" t="s">
        <v>1616</v>
      </c>
      <c r="D4" s="55" t="s">
        <v>96</v>
      </c>
      <c r="E4" s="57"/>
      <c r="F4" s="57"/>
      <c r="G4" s="80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</row>
    <row r="5" spans="1:239" ht="24" customHeight="1">
      <c r="A5" s="97" t="s">
        <v>1642</v>
      </c>
      <c r="B5" s="31">
        <f>SUM(B6:B9)</f>
        <v>21</v>
      </c>
      <c r="C5" s="31">
        <f t="shared" ref="C5:D5" si="0">SUM(C6:C9)</f>
        <v>21</v>
      </c>
      <c r="D5" s="31">
        <f t="shared" si="0"/>
        <v>21</v>
      </c>
      <c r="E5" s="57"/>
      <c r="F5" s="57"/>
      <c r="G5" s="80"/>
      <c r="H5" s="57"/>
      <c r="I5" s="57"/>
      <c r="J5" s="57"/>
      <c r="K5" s="57"/>
      <c r="L5" s="57"/>
      <c r="M5" s="57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</row>
    <row r="6" spans="1:239" ht="24" customHeight="1">
      <c r="A6" s="98" t="s">
        <v>1643</v>
      </c>
      <c r="B6" s="33">
        <v>21</v>
      </c>
      <c r="C6" s="33">
        <v>21</v>
      </c>
      <c r="D6" s="33">
        <v>21</v>
      </c>
      <c r="E6" s="80"/>
      <c r="F6" s="80"/>
      <c r="G6" s="57"/>
      <c r="H6" s="57"/>
      <c r="I6" s="57"/>
      <c r="J6" s="57"/>
      <c r="K6" s="57"/>
      <c r="L6" s="57"/>
      <c r="M6" s="57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</row>
    <row r="7" spans="1:239" ht="24" customHeight="1">
      <c r="A7" s="98" t="s">
        <v>1644</v>
      </c>
      <c r="B7" s="33"/>
      <c r="C7" s="33"/>
      <c r="D7" s="33"/>
      <c r="E7" s="57"/>
      <c r="F7" s="57"/>
      <c r="G7" s="57"/>
      <c r="H7" s="57"/>
      <c r="I7" s="57"/>
      <c r="J7" s="57"/>
      <c r="K7" s="57"/>
      <c r="L7" s="57"/>
      <c r="M7" s="57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</row>
    <row r="8" spans="1:239" ht="24" customHeight="1">
      <c r="A8" s="98" t="s">
        <v>1645</v>
      </c>
      <c r="B8" s="33"/>
      <c r="C8" s="33"/>
      <c r="D8" s="33"/>
      <c r="E8" s="57"/>
      <c r="F8" s="57"/>
      <c r="G8" s="57"/>
      <c r="H8" s="57"/>
      <c r="I8" s="57"/>
      <c r="J8" s="57"/>
      <c r="K8" s="57"/>
      <c r="L8" s="57"/>
      <c r="M8" s="57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</row>
    <row r="9" spans="1:239" ht="24" customHeight="1">
      <c r="A9" s="98" t="s">
        <v>1646</v>
      </c>
      <c r="B9" s="33"/>
      <c r="C9" s="33"/>
      <c r="D9" s="33"/>
      <c r="E9" s="57"/>
      <c r="F9" s="57"/>
      <c r="G9" s="57"/>
      <c r="H9" s="57"/>
      <c r="I9" s="80"/>
      <c r="J9" s="57"/>
      <c r="K9" s="57"/>
      <c r="L9" s="57"/>
      <c r="M9" s="57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</row>
    <row r="10" spans="1:239" ht="24" customHeight="1">
      <c r="A10" s="97" t="s">
        <v>1647</v>
      </c>
      <c r="B10" s="33"/>
      <c r="C10" s="33"/>
      <c r="D10" s="33">
        <f>SUM(D11:D17)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</row>
    <row r="11" spans="1:239" ht="24" customHeight="1">
      <c r="A11" s="98" t="s">
        <v>1648</v>
      </c>
      <c r="B11" s="33"/>
      <c r="C11" s="33"/>
      <c r="D11" s="33"/>
      <c r="E11" s="57"/>
      <c r="F11" s="57"/>
      <c r="G11" s="57"/>
      <c r="H11" s="57"/>
      <c r="I11" s="80"/>
      <c r="J11" s="57"/>
      <c r="K11" s="57"/>
      <c r="L11" s="57"/>
      <c r="M11" s="57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</row>
    <row r="12" spans="1:239" ht="24" customHeight="1">
      <c r="A12" s="98" t="s">
        <v>1649</v>
      </c>
      <c r="B12" s="33"/>
      <c r="C12" s="33"/>
      <c r="D12" s="33"/>
      <c r="E12" s="57"/>
      <c r="F12" s="57"/>
      <c r="G12" s="57"/>
      <c r="H12" s="57"/>
      <c r="I12" s="57"/>
      <c r="J12" s="57"/>
      <c r="K12" s="57"/>
      <c r="L12" s="57"/>
      <c r="M12" s="57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</row>
    <row r="13" spans="1:239" ht="24" customHeight="1">
      <c r="A13" s="98" t="s">
        <v>1650</v>
      </c>
      <c r="B13" s="33"/>
      <c r="C13" s="33"/>
      <c r="D13" s="33"/>
      <c r="E13" s="57"/>
      <c r="F13" s="57"/>
      <c r="G13" s="57"/>
      <c r="H13" s="57"/>
      <c r="I13" s="57"/>
      <c r="J13" s="57"/>
      <c r="K13" s="57"/>
      <c r="L13" s="57"/>
      <c r="M13" s="57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</row>
    <row r="14" spans="1:239" ht="24" customHeight="1">
      <c r="A14" s="98" t="s">
        <v>1651</v>
      </c>
      <c r="B14" s="33"/>
      <c r="C14" s="33"/>
      <c r="D14" s="33"/>
      <c r="E14" s="57"/>
      <c r="F14" s="57"/>
      <c r="G14" s="57"/>
      <c r="H14" s="57"/>
      <c r="I14" s="57"/>
      <c r="J14" s="57"/>
      <c r="K14" s="57"/>
      <c r="L14" s="57"/>
      <c r="M14" s="57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</row>
    <row r="15" spans="1:239" ht="24" customHeight="1">
      <c r="A15" s="98" t="s">
        <v>1652</v>
      </c>
      <c r="B15" s="33"/>
      <c r="C15" s="33"/>
      <c r="D15" s="33"/>
      <c r="E15" s="57"/>
      <c r="F15" s="57"/>
      <c r="G15" s="57"/>
      <c r="H15" s="57"/>
      <c r="I15" s="57"/>
      <c r="J15" s="57"/>
      <c r="K15" s="57"/>
      <c r="L15" s="57"/>
      <c r="M15" s="57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</row>
    <row r="16" spans="1:239" ht="24" customHeight="1">
      <c r="A16" s="98" t="s">
        <v>1653</v>
      </c>
      <c r="B16" s="33"/>
      <c r="C16" s="33"/>
      <c r="D16" s="33"/>
      <c r="E16" s="57"/>
      <c r="F16" s="57"/>
      <c r="G16" s="57"/>
      <c r="H16" s="57"/>
      <c r="I16" s="57"/>
      <c r="J16" s="57"/>
      <c r="K16" s="57"/>
      <c r="L16" s="57"/>
      <c r="M16" s="57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</row>
    <row r="17" spans="1:13" ht="24" customHeight="1">
      <c r="A17" s="98" t="s">
        <v>1654</v>
      </c>
      <c r="B17" s="33"/>
      <c r="C17" s="33"/>
      <c r="D17" s="33"/>
      <c r="E17" s="71"/>
      <c r="F17" s="71"/>
      <c r="G17" s="71"/>
      <c r="H17" s="71"/>
      <c r="I17" s="71"/>
      <c r="J17" s="71"/>
      <c r="K17" s="71"/>
      <c r="L17" s="71"/>
      <c r="M17" s="71"/>
    </row>
    <row r="18" spans="1:13" ht="24" customHeight="1">
      <c r="A18" s="97" t="s">
        <v>1655</v>
      </c>
      <c r="B18" s="31"/>
      <c r="C18" s="31"/>
      <c r="D18" s="31">
        <f>D19</f>
        <v>0</v>
      </c>
      <c r="E18" s="71"/>
      <c r="F18" s="71"/>
      <c r="G18" s="71"/>
      <c r="H18" s="71"/>
      <c r="I18" s="71"/>
      <c r="J18" s="71"/>
      <c r="K18" s="71"/>
      <c r="L18" s="71"/>
      <c r="M18" s="71"/>
    </row>
    <row r="19" spans="1:13" ht="24" customHeight="1">
      <c r="A19" s="98" t="s">
        <v>1656</v>
      </c>
      <c r="B19" s="31"/>
      <c r="C19" s="31"/>
      <c r="D19" s="31"/>
      <c r="E19" s="71"/>
      <c r="F19" s="71"/>
      <c r="G19" s="71"/>
      <c r="H19" s="71"/>
      <c r="I19" s="71"/>
      <c r="J19" s="71"/>
      <c r="K19" s="71"/>
      <c r="L19" s="71"/>
      <c r="M19" s="71"/>
    </row>
    <row r="20" spans="1:13" ht="24" customHeight="1">
      <c r="A20" s="100" t="s">
        <v>1657</v>
      </c>
      <c r="B20" s="31"/>
      <c r="C20" s="31"/>
      <c r="D20" s="31">
        <f>D21</f>
        <v>0</v>
      </c>
      <c r="E20" s="71"/>
      <c r="F20" s="71"/>
      <c r="G20" s="71"/>
      <c r="H20" s="71"/>
      <c r="I20" s="71"/>
      <c r="J20" s="71"/>
      <c r="K20" s="71"/>
      <c r="L20" s="71"/>
      <c r="M20" s="71"/>
    </row>
    <row r="21" spans="1:13" ht="24" customHeight="1">
      <c r="A21" s="98" t="s">
        <v>1658</v>
      </c>
      <c r="B21" s="31"/>
      <c r="C21" s="31"/>
      <c r="D21" s="3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24" customHeight="1">
      <c r="A22" s="98"/>
      <c r="B22" s="31"/>
      <c r="C22" s="31"/>
      <c r="D22" s="31"/>
      <c r="E22" s="71"/>
      <c r="F22" s="71"/>
      <c r="G22" s="71"/>
      <c r="H22" s="71"/>
      <c r="I22" s="71"/>
      <c r="J22" s="71"/>
      <c r="K22" s="71"/>
      <c r="L22" s="71"/>
      <c r="M22" s="71"/>
    </row>
    <row r="23" spans="1:13" ht="24" customHeight="1">
      <c r="A23" s="101" t="s">
        <v>1528</v>
      </c>
      <c r="B23" s="31">
        <f>B5+B10+B18+B20</f>
        <v>21</v>
      </c>
      <c r="C23" s="31">
        <f>C5+C10+C18+C20</f>
        <v>21</v>
      </c>
      <c r="D23" s="31">
        <f>D5+D10+D18+D20</f>
        <v>21</v>
      </c>
      <c r="E23" s="71"/>
      <c r="F23" s="71"/>
      <c r="G23" s="71"/>
      <c r="H23" s="71"/>
      <c r="I23" s="71"/>
      <c r="J23" s="71"/>
      <c r="K23" s="71"/>
      <c r="L23" s="71"/>
      <c r="M23" s="71"/>
    </row>
    <row r="24" spans="1:13" ht="20.100000000000001" customHeight="1">
      <c r="A24" s="102"/>
      <c r="B24" s="102"/>
      <c r="C24" s="102"/>
      <c r="D24" s="75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20.100000000000001" customHeight="1">
      <c r="A25" s="102"/>
      <c r="B25" s="102"/>
      <c r="C25" s="102"/>
      <c r="D25" s="75"/>
      <c r="E25" s="71"/>
      <c r="F25" s="71"/>
      <c r="G25" s="71"/>
      <c r="H25" s="71"/>
      <c r="I25" s="71"/>
      <c r="J25" s="71"/>
      <c r="K25" s="71"/>
      <c r="L25" s="71"/>
      <c r="M25" s="71"/>
    </row>
    <row r="26" spans="1:13" ht="20.100000000000001" customHeight="1">
      <c r="A26" s="102"/>
      <c r="B26" s="102"/>
      <c r="C26" s="102"/>
      <c r="D26" s="75"/>
      <c r="E26" s="71"/>
      <c r="F26" s="71"/>
      <c r="G26" s="71"/>
      <c r="H26" s="71"/>
      <c r="I26" s="71"/>
      <c r="J26" s="71"/>
      <c r="K26" s="71"/>
      <c r="L26" s="71"/>
      <c r="M26" s="71"/>
    </row>
    <row r="27" spans="1:13" ht="20.100000000000001" customHeight="1">
      <c r="A27" s="102"/>
      <c r="B27" s="102"/>
      <c r="C27" s="102"/>
      <c r="D27" s="75"/>
      <c r="E27" s="71"/>
      <c r="F27" s="71"/>
      <c r="G27" s="71"/>
      <c r="H27" s="71"/>
      <c r="I27" s="71"/>
      <c r="J27" s="71"/>
      <c r="K27" s="71"/>
      <c r="L27" s="71"/>
      <c r="M27" s="71"/>
    </row>
    <row r="28" spans="1:13" ht="20.100000000000001" customHeight="1">
      <c r="A28" s="102"/>
      <c r="B28" s="102"/>
      <c r="C28" s="102"/>
      <c r="D28" s="75"/>
      <c r="E28" s="71"/>
      <c r="F28" s="71"/>
      <c r="G28" s="71"/>
      <c r="H28" s="71"/>
      <c r="I28" s="71"/>
      <c r="J28" s="71"/>
      <c r="K28" s="71"/>
      <c r="L28" s="71"/>
      <c r="M28" s="71"/>
    </row>
    <row r="29" spans="1:13" ht="19.7" customHeight="1"/>
    <row r="30" spans="1:13" ht="19.7" customHeight="1"/>
    <row r="31" spans="1:13" ht="19.7" customHeight="1"/>
    <row r="32" spans="1:13" ht="19.7" customHeight="1">
      <c r="E32" s="48"/>
      <c r="F32" s="48"/>
    </row>
    <row r="33" ht="19.7" customHeight="1"/>
    <row r="34" ht="19.7" customHeight="1"/>
    <row r="35" ht="19.7" customHeight="1"/>
    <row r="36" ht="19.7" customHeight="1"/>
    <row r="37" ht="19.7" customHeight="1"/>
    <row r="38" ht="19.7" customHeight="1"/>
    <row r="39" ht="19.7" customHeight="1"/>
    <row r="40" ht="19.7" customHeight="1"/>
    <row r="41" ht="19.7" customHeight="1"/>
    <row r="42" ht="19.7" customHeight="1"/>
    <row r="43" ht="19.7" customHeight="1"/>
    <row r="44" ht="19.7" customHeight="1"/>
    <row r="45" ht="19.7" customHeight="1"/>
    <row r="46" ht="19.7" customHeight="1"/>
    <row r="47" ht="19.7" customHeight="1"/>
    <row r="48" ht="19.7" customHeight="1"/>
    <row r="49" ht="19.7" customHeight="1"/>
    <row r="50" ht="19.7" customHeight="1"/>
    <row r="51" ht="19.7" customHeight="1"/>
    <row r="52" ht="19.7" customHeight="1"/>
    <row r="53" ht="19.7" customHeight="1"/>
    <row r="54" ht="19.7" customHeight="1"/>
    <row r="55" ht="19.7" customHeight="1"/>
    <row r="56" ht="19.7" customHeight="1"/>
    <row r="57" ht="19.7" customHeight="1"/>
    <row r="58" ht="19.7" customHeight="1"/>
    <row r="59" ht="19.7" customHeight="1"/>
    <row r="60" ht="19.7" customHeight="1"/>
    <row r="61" ht="19.7" customHeight="1"/>
    <row r="62" ht="19.7" customHeight="1"/>
    <row r="63" ht="19.7" customHeight="1"/>
    <row r="64" ht="19.7" customHeight="1"/>
    <row r="65" ht="19.7" customHeight="1"/>
    <row r="66" ht="19.7" customHeight="1"/>
    <row r="67" ht="19.7" customHeight="1"/>
    <row r="68" ht="19.7" customHeight="1"/>
    <row r="69" ht="19.7" customHeight="1"/>
    <row r="70" ht="19.7" customHeight="1"/>
  </sheetData>
  <mergeCells count="1">
    <mergeCell ref="A2:D2"/>
  </mergeCells>
  <phoneticPr fontId="61" type="noConversion"/>
  <printOptions horizontalCentered="1"/>
  <pageMargins left="0.82638888888888895" right="0.70833333333333304" top="0.98402777777777795" bottom="0.78680555555555598" header="0.51180555555555596" footer="0.70833333333333304"/>
  <pageSetup paperSize="9" scale="95" orientation="portrait" useFirstPageNumber="1"/>
  <headerFooter>
    <oddFooter>&amp;C第 &amp;P 页，共 &amp;N 页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II69"/>
  <sheetViews>
    <sheetView showZeros="0" workbookViewId="0"/>
  </sheetViews>
  <sheetFormatPr defaultColWidth="9" defaultRowHeight="14.25"/>
  <cols>
    <col min="1" max="1" width="31.5" style="47" customWidth="1"/>
    <col min="2" max="2" width="11.625" style="48" customWidth="1"/>
    <col min="3" max="3" width="32.25" style="48" customWidth="1"/>
    <col min="4" max="4" width="11.625" style="48" customWidth="1"/>
    <col min="5" max="16384" width="9" style="47"/>
  </cols>
  <sheetData>
    <row r="1" spans="1:243" ht="27" customHeight="1">
      <c r="A1" s="1" t="s">
        <v>1659</v>
      </c>
    </row>
    <row r="2" spans="1:243" ht="27" customHeight="1">
      <c r="A2" s="534" t="s">
        <v>1660</v>
      </c>
      <c r="B2" s="533"/>
      <c r="C2" s="533"/>
      <c r="D2" s="535"/>
      <c r="E2" s="49"/>
      <c r="F2" s="50"/>
      <c r="G2" s="49"/>
    </row>
    <row r="3" spans="1:243" ht="24.95" customHeight="1">
      <c r="A3" s="51"/>
      <c r="B3" s="52"/>
      <c r="D3" s="53" t="s">
        <v>1219</v>
      </c>
    </row>
    <row r="4" spans="1:243" ht="24.95" customHeight="1">
      <c r="A4" s="54" t="s">
        <v>93</v>
      </c>
      <c r="B4" s="55" t="s">
        <v>96</v>
      </c>
      <c r="C4" s="56" t="s">
        <v>93</v>
      </c>
      <c r="D4" s="55" t="s">
        <v>96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</row>
    <row r="5" spans="1:243" ht="24.95" customHeight="1">
      <c r="A5" s="58" t="s">
        <v>1661</v>
      </c>
      <c r="B5" s="59">
        <f>SUM(B6:B10)</f>
        <v>3000</v>
      </c>
      <c r="C5" s="60" t="s">
        <v>1662</v>
      </c>
      <c r="D5" s="59">
        <f>SUM(D6:D10)</f>
        <v>21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</row>
    <row r="6" spans="1:243" ht="24.95" customHeight="1">
      <c r="A6" s="103" t="s">
        <v>1663</v>
      </c>
      <c r="B6" s="59"/>
      <c r="C6" s="104" t="s">
        <v>1664</v>
      </c>
      <c r="D6" s="63">
        <v>21</v>
      </c>
      <c r="E6" s="57"/>
      <c r="F6" s="57"/>
      <c r="G6" s="57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</row>
    <row r="7" spans="1:243" ht="24.95" customHeight="1">
      <c r="A7" s="105" t="s">
        <v>1665</v>
      </c>
      <c r="B7" s="59"/>
      <c r="C7" s="104" t="s">
        <v>1666</v>
      </c>
      <c r="D7" s="59"/>
      <c r="E7" s="57"/>
      <c r="F7" s="57"/>
      <c r="G7" s="57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</row>
    <row r="8" spans="1:243" ht="24.95" customHeight="1">
      <c r="A8" s="105" t="s">
        <v>1667</v>
      </c>
      <c r="B8" s="59"/>
      <c r="C8" s="104" t="s">
        <v>1656</v>
      </c>
      <c r="D8" s="59"/>
      <c r="E8" s="57"/>
      <c r="F8" s="57"/>
      <c r="G8" s="57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</row>
    <row r="9" spans="1:243" ht="24.95" customHeight="1">
      <c r="A9" s="103" t="s">
        <v>1668</v>
      </c>
      <c r="B9" s="59"/>
      <c r="C9" s="104" t="s">
        <v>1662</v>
      </c>
      <c r="D9" s="59"/>
      <c r="E9" s="57"/>
      <c r="F9" s="57"/>
      <c r="G9" s="57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</row>
    <row r="10" spans="1:243" ht="24.95" customHeight="1">
      <c r="A10" s="103" t="s">
        <v>1639</v>
      </c>
      <c r="B10" s="63">
        <v>3000</v>
      </c>
      <c r="C10" s="104" t="s">
        <v>1658</v>
      </c>
      <c r="D10" s="59"/>
      <c r="E10" s="57"/>
      <c r="F10" s="57"/>
      <c r="G10" s="57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</row>
    <row r="11" spans="1:243" ht="24.95" customHeight="1">
      <c r="A11" s="67" t="s">
        <v>161</v>
      </c>
      <c r="B11" s="59">
        <f>SUM(B12:B13)</f>
        <v>21</v>
      </c>
      <c r="C11" s="68" t="s">
        <v>162</v>
      </c>
      <c r="D11" s="59">
        <f>SUM(D12)</f>
        <v>3000</v>
      </c>
      <c r="E11" s="57"/>
      <c r="F11" s="57"/>
      <c r="G11" s="57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</row>
    <row r="12" spans="1:243" ht="24.95" customHeight="1">
      <c r="A12" s="106" t="s">
        <v>1669</v>
      </c>
      <c r="B12" s="63">
        <v>21</v>
      </c>
      <c r="C12" s="106" t="s">
        <v>1670</v>
      </c>
      <c r="D12" s="63">
        <v>3000</v>
      </c>
      <c r="E12" s="71"/>
      <c r="F12" s="71"/>
      <c r="G12" s="71"/>
    </row>
    <row r="13" spans="1:243" ht="24.95" customHeight="1">
      <c r="A13" s="106" t="s">
        <v>1671</v>
      </c>
      <c r="B13" s="59"/>
      <c r="C13" s="72" t="s">
        <v>200</v>
      </c>
      <c r="D13" s="59">
        <f>B15-D5-D11</f>
        <v>0</v>
      </c>
      <c r="E13" s="71"/>
      <c r="F13" s="71"/>
      <c r="G13" s="71"/>
    </row>
    <row r="14" spans="1:243" ht="24.95" customHeight="1">
      <c r="A14" s="73"/>
      <c r="B14" s="59"/>
      <c r="C14" s="70"/>
      <c r="D14" s="59"/>
      <c r="E14" s="71"/>
      <c r="F14" s="71"/>
      <c r="G14" s="71"/>
    </row>
    <row r="15" spans="1:243" ht="24.95" customHeight="1">
      <c r="A15" s="74" t="s">
        <v>203</v>
      </c>
      <c r="B15" s="59">
        <f>B5+B11</f>
        <v>3021</v>
      </c>
      <c r="C15" s="74" t="s">
        <v>204</v>
      </c>
      <c r="D15" s="59">
        <f>D5+D11</f>
        <v>3021</v>
      </c>
      <c r="E15" s="71"/>
      <c r="F15" s="71"/>
      <c r="G15" s="71"/>
    </row>
    <row r="16" spans="1:243" ht="20.100000000000001" customHeight="1">
      <c r="A16" s="71"/>
      <c r="B16" s="75"/>
      <c r="C16" s="75"/>
      <c r="D16" s="75"/>
      <c r="E16" s="71"/>
      <c r="F16" s="71"/>
      <c r="G16" s="71"/>
    </row>
    <row r="17" spans="1:7" ht="20.100000000000001" customHeight="1">
      <c r="A17" s="71"/>
      <c r="B17" s="75"/>
      <c r="C17" s="75"/>
      <c r="D17" s="75"/>
      <c r="E17" s="71"/>
      <c r="F17" s="71"/>
      <c r="G17" s="71"/>
    </row>
    <row r="18" spans="1:7" ht="20.100000000000001" customHeight="1">
      <c r="A18" s="71"/>
      <c r="B18" s="75"/>
      <c r="C18" s="75"/>
      <c r="D18" s="75"/>
      <c r="E18" s="71"/>
      <c r="F18" s="71"/>
      <c r="G18" s="71"/>
    </row>
    <row r="19" spans="1:7" ht="20.100000000000001" customHeight="1">
      <c r="A19" s="71"/>
      <c r="B19" s="75"/>
      <c r="C19" s="75"/>
      <c r="D19" s="75"/>
      <c r="E19" s="71"/>
      <c r="F19" s="71"/>
      <c r="G19" s="71"/>
    </row>
    <row r="20" spans="1:7" ht="20.100000000000001" customHeight="1">
      <c r="A20" s="71"/>
      <c r="B20" s="75"/>
      <c r="C20" s="75"/>
      <c r="D20" s="75"/>
      <c r="E20" s="71"/>
      <c r="F20" s="71"/>
      <c r="G20" s="71"/>
    </row>
    <row r="21" spans="1:7" ht="20.100000000000001" customHeight="1"/>
    <row r="22" spans="1:7" ht="20.100000000000001" customHeight="1"/>
    <row r="23" spans="1:7" ht="20.100000000000001" customHeight="1"/>
    <row r="24" spans="1:7" ht="20.100000000000001" customHeight="1"/>
    <row r="25" spans="1:7" ht="20.100000000000001" customHeight="1"/>
    <row r="26" spans="1:7" ht="20.100000000000001" customHeight="1"/>
    <row r="27" spans="1:7" ht="20.100000000000001" customHeight="1"/>
    <row r="28" spans="1:7" ht="19.7" customHeight="1"/>
    <row r="29" spans="1:7" ht="19.7" customHeight="1"/>
    <row r="30" spans="1:7" ht="19.7" customHeight="1"/>
    <row r="31" spans="1:7" ht="19.7" customHeight="1"/>
    <row r="32" spans="1:7" ht="19.7" customHeight="1"/>
    <row r="33" ht="19.7" customHeight="1"/>
    <row r="34" ht="19.7" customHeight="1"/>
    <row r="35" ht="19.7" customHeight="1"/>
    <row r="36" ht="19.7" customHeight="1"/>
    <row r="37" ht="19.7" customHeight="1"/>
    <row r="38" ht="19.7" customHeight="1"/>
    <row r="39" ht="19.7" customHeight="1"/>
    <row r="40" ht="19.7" customHeight="1"/>
    <row r="41" ht="19.7" customHeight="1"/>
    <row r="42" ht="19.7" customHeight="1"/>
    <row r="43" ht="19.7" customHeight="1"/>
    <row r="44" ht="19.7" customHeight="1"/>
    <row r="45" ht="19.7" customHeight="1"/>
    <row r="46" ht="19.7" customHeight="1"/>
    <row r="47" ht="19.7" customHeight="1"/>
    <row r="48" ht="19.7" customHeight="1"/>
    <row r="49" ht="19.7" customHeight="1"/>
    <row r="50" ht="19.7" customHeight="1"/>
    <row r="51" ht="19.7" customHeight="1"/>
    <row r="52" ht="19.7" customHeight="1"/>
    <row r="53" ht="19.7" customHeight="1"/>
    <row r="54" ht="19.7" customHeight="1"/>
    <row r="55" ht="19.7" customHeight="1"/>
    <row r="56" ht="19.7" customHeight="1"/>
    <row r="57" ht="19.7" customHeight="1"/>
    <row r="58" ht="19.7" customHeight="1"/>
    <row r="59" ht="19.7" customHeight="1"/>
    <row r="60" ht="19.7" customHeight="1"/>
    <row r="61" ht="19.7" customHeight="1"/>
    <row r="62" ht="19.7" customHeight="1"/>
    <row r="63" ht="19.7" customHeight="1"/>
    <row r="64" ht="19.7" customHeight="1"/>
    <row r="65" ht="19.7" customHeight="1"/>
    <row r="66" ht="19.7" customHeight="1"/>
    <row r="67" ht="19.7" customHeight="1"/>
    <row r="68" ht="19.7" customHeight="1"/>
    <row r="69" ht="19.7" customHeight="1"/>
  </sheetData>
  <mergeCells count="1">
    <mergeCell ref="A2:D2"/>
  </mergeCells>
  <phoneticPr fontId="61" type="noConversion"/>
  <printOptions horizontalCentered="1"/>
  <pageMargins left="0.82638888888888895" right="0.70833333333333304" top="0.98402777777777795" bottom="0.78680555555555598" header="0.51180555555555596" footer="0.70833333333333304"/>
  <pageSetup paperSize="9" scale="92" orientation="portrait" useFirstPageNumber="1"/>
  <headerFooter>
    <oddFooter>&amp;C第 &amp;P 页，共 &amp;N 页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ID71"/>
  <sheetViews>
    <sheetView showZeros="0" workbookViewId="0">
      <selection activeCell="A13" sqref="A13"/>
    </sheetView>
  </sheetViews>
  <sheetFormatPr defaultColWidth="9" defaultRowHeight="14.25"/>
  <cols>
    <col min="1" max="1" width="43.25" style="84" customWidth="1"/>
    <col min="2" max="3" width="12.5" style="84" customWidth="1"/>
    <col min="4" max="4" width="12.5" style="85" customWidth="1"/>
    <col min="5" max="16384" width="9" style="47"/>
  </cols>
  <sheetData>
    <row r="1" spans="1:238" ht="27" customHeight="1">
      <c r="A1" s="86" t="s">
        <v>1672</v>
      </c>
      <c r="B1" s="86"/>
      <c r="C1" s="86"/>
    </row>
    <row r="2" spans="1:238" ht="27" customHeight="1">
      <c r="A2" s="530" t="s">
        <v>1673</v>
      </c>
      <c r="B2" s="530"/>
      <c r="C2" s="530"/>
      <c r="D2" s="531"/>
      <c r="E2" s="49"/>
    </row>
    <row r="3" spans="1:238" ht="19.899999999999999" customHeight="1">
      <c r="D3" s="53" t="s">
        <v>1219</v>
      </c>
    </row>
    <row r="4" spans="1:238" ht="20.100000000000001" customHeight="1">
      <c r="A4" s="87" t="s">
        <v>93</v>
      </c>
      <c r="B4" s="87" t="s">
        <v>1220</v>
      </c>
      <c r="C4" s="87" t="s">
        <v>1221</v>
      </c>
      <c r="D4" s="55" t="s">
        <v>96</v>
      </c>
    </row>
    <row r="5" spans="1:238" ht="20.100000000000001" customHeight="1">
      <c r="A5" s="88" t="s">
        <v>1617</v>
      </c>
      <c r="B5" s="31">
        <f>SUM(B6:B12)</f>
        <v>0</v>
      </c>
      <c r="C5" s="31">
        <f>SUM(C6:C12)</f>
        <v>0</v>
      </c>
      <c r="D5" s="31">
        <f>SUM(D6:D12)</f>
        <v>0</v>
      </c>
      <c r="E5" s="57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</row>
    <row r="6" spans="1:238" ht="20.100000000000001" customHeight="1">
      <c r="A6" s="89" t="s">
        <v>1674</v>
      </c>
      <c r="B6" s="33"/>
      <c r="C6" s="33"/>
      <c r="D6" s="33"/>
      <c r="E6" s="57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</row>
    <row r="7" spans="1:238" ht="20.100000000000001" customHeight="1">
      <c r="A7" s="89" t="s">
        <v>1675</v>
      </c>
      <c r="B7" s="33"/>
      <c r="C7" s="33"/>
      <c r="D7" s="33"/>
      <c r="E7" s="57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</row>
    <row r="8" spans="1:238" ht="20.100000000000001" customHeight="1">
      <c r="A8" s="89" t="s">
        <v>1676</v>
      </c>
      <c r="B8" s="33"/>
      <c r="C8" s="33"/>
      <c r="D8" s="33"/>
      <c r="E8" s="57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</row>
    <row r="9" spans="1:238" ht="20.100000000000001" customHeight="1">
      <c r="A9" s="89" t="s">
        <v>1677</v>
      </c>
      <c r="B9" s="33"/>
      <c r="C9" s="33"/>
      <c r="D9" s="33"/>
      <c r="E9" s="57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</row>
    <row r="10" spans="1:238" ht="20.100000000000001" customHeight="1">
      <c r="A10" s="89" t="s">
        <v>1678</v>
      </c>
      <c r="B10" s="33"/>
      <c r="C10" s="33"/>
      <c r="D10" s="33"/>
      <c r="E10" s="57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</row>
    <row r="11" spans="1:238" ht="20.100000000000001" customHeight="1">
      <c r="A11" s="89" t="s">
        <v>1679</v>
      </c>
      <c r="B11" s="33"/>
      <c r="C11" s="33"/>
      <c r="D11" s="33"/>
      <c r="E11" s="57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</row>
    <row r="12" spans="1:238" ht="20.100000000000001" customHeight="1">
      <c r="A12" s="89" t="s">
        <v>1680</v>
      </c>
      <c r="B12" s="33"/>
      <c r="C12" s="33"/>
      <c r="D12" s="33"/>
      <c r="E12" s="57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</row>
    <row r="13" spans="1:238" ht="20.100000000000001" customHeight="1">
      <c r="A13" s="88" t="s">
        <v>1625</v>
      </c>
      <c r="B13" s="31">
        <f>SUM(B14:B17)</f>
        <v>0</v>
      </c>
      <c r="C13" s="31">
        <f>SUM(C14:C17)</f>
        <v>0</v>
      </c>
      <c r="D13" s="31">
        <f>SUM(D14:D17)</f>
        <v>0</v>
      </c>
      <c r="E13" s="57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</row>
    <row r="14" spans="1:238" ht="20.100000000000001" customHeight="1">
      <c r="A14" s="110" t="s">
        <v>1681</v>
      </c>
      <c r="B14" s="33"/>
      <c r="C14" s="33"/>
      <c r="D14" s="33"/>
      <c r="E14" s="57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</row>
    <row r="15" spans="1:238" ht="20.100000000000001" customHeight="1">
      <c r="A15" s="110" t="s">
        <v>1682</v>
      </c>
      <c r="B15" s="33"/>
      <c r="C15" s="33"/>
      <c r="D15" s="33"/>
      <c r="E15" s="57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</row>
    <row r="16" spans="1:238" ht="20.100000000000001" customHeight="1">
      <c r="A16" s="110" t="s">
        <v>1683</v>
      </c>
      <c r="B16" s="33"/>
      <c r="C16" s="33"/>
      <c r="D16" s="33"/>
      <c r="E16" s="57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</row>
    <row r="17" spans="1:238" ht="20.100000000000001" customHeight="1">
      <c r="A17" s="111" t="s">
        <v>1684</v>
      </c>
      <c r="B17" s="33"/>
      <c r="C17" s="33"/>
      <c r="D17" s="33"/>
      <c r="E17" s="57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</row>
    <row r="18" spans="1:238" ht="20.100000000000001" customHeight="1">
      <c r="A18" s="88" t="s">
        <v>1630</v>
      </c>
      <c r="B18" s="33"/>
      <c r="C18" s="33"/>
      <c r="D18" s="33">
        <f>SUM(D19:D21)</f>
        <v>0</v>
      </c>
      <c r="E18" s="57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</row>
    <row r="19" spans="1:238" ht="20.100000000000001" customHeight="1">
      <c r="A19" s="110" t="s">
        <v>1685</v>
      </c>
      <c r="B19" s="33"/>
      <c r="C19" s="33"/>
      <c r="D19" s="33"/>
      <c r="E19" s="57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</row>
    <row r="20" spans="1:238" ht="20.100000000000001" customHeight="1">
      <c r="A20" s="110" t="s">
        <v>1686</v>
      </c>
      <c r="B20" s="33"/>
      <c r="C20" s="33"/>
      <c r="D20" s="33"/>
      <c r="E20" s="57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</row>
    <row r="21" spans="1:238" ht="20.100000000000001" customHeight="1">
      <c r="A21" s="110" t="s">
        <v>1687</v>
      </c>
      <c r="B21" s="33"/>
      <c r="C21" s="33"/>
      <c r="D21" s="33"/>
      <c r="E21" s="57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</row>
    <row r="22" spans="1:238" ht="20.100000000000001" customHeight="1">
      <c r="A22" s="88" t="s">
        <v>1634</v>
      </c>
      <c r="B22" s="33"/>
      <c r="C22" s="33"/>
      <c r="D22" s="33">
        <f>SUM(D23:D25)</f>
        <v>0</v>
      </c>
      <c r="E22" s="57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</row>
    <row r="23" spans="1:238" ht="20.100000000000001" customHeight="1">
      <c r="A23" s="110" t="s">
        <v>1688</v>
      </c>
      <c r="B23" s="33"/>
      <c r="C23" s="33"/>
      <c r="D23" s="33"/>
      <c r="E23" s="57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</row>
    <row r="24" spans="1:238" ht="20.100000000000001" customHeight="1">
      <c r="A24" s="110" t="s">
        <v>1689</v>
      </c>
      <c r="B24" s="33"/>
      <c r="C24" s="33"/>
      <c r="D24" s="33"/>
      <c r="E24" s="57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</row>
    <row r="25" spans="1:238" ht="20.100000000000001" customHeight="1">
      <c r="A25" s="110" t="s">
        <v>1690</v>
      </c>
      <c r="B25" s="33"/>
      <c r="C25" s="33"/>
      <c r="D25" s="33"/>
      <c r="E25" s="57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</row>
    <row r="26" spans="1:238" ht="20.100000000000001" customHeight="1">
      <c r="A26" s="88" t="s">
        <v>1638</v>
      </c>
      <c r="B26" s="31">
        <f>B27</f>
        <v>2700</v>
      </c>
      <c r="C26" s="31">
        <f>C27</f>
        <v>2700</v>
      </c>
      <c r="D26" s="31">
        <f>D27</f>
        <v>2700</v>
      </c>
      <c r="E26" s="71"/>
    </row>
    <row r="27" spans="1:238" ht="20.100000000000001" customHeight="1">
      <c r="A27" s="110" t="s">
        <v>1691</v>
      </c>
      <c r="B27" s="33">
        <v>2700</v>
      </c>
      <c r="C27" s="33">
        <v>2700</v>
      </c>
      <c r="D27" s="33">
        <v>2700</v>
      </c>
      <c r="E27" s="71"/>
    </row>
    <row r="28" spans="1:238" ht="20.100000000000001" customHeight="1">
      <c r="A28" s="110"/>
      <c r="B28" s="33"/>
      <c r="C28" s="31"/>
      <c r="D28" s="33"/>
      <c r="E28" s="71"/>
    </row>
    <row r="29" spans="1:238" ht="20.100000000000001" customHeight="1">
      <c r="A29" s="91" t="s">
        <v>1480</v>
      </c>
      <c r="B29" s="31">
        <f>SUM(B5,B13,B18,B22,B26)</f>
        <v>2700</v>
      </c>
      <c r="C29" s="31">
        <f>SUM(C5,C13,C18,C22,C26)</f>
        <v>2700</v>
      </c>
      <c r="D29" s="31">
        <f>SUM(D5,D13,D18,D22,D26)</f>
        <v>2700</v>
      </c>
      <c r="E29" s="71"/>
    </row>
    <row r="30" spans="1:238" ht="19.7" customHeight="1">
      <c r="A30" s="92"/>
      <c r="B30" s="92"/>
      <c r="C30" s="92"/>
      <c r="D30" s="93"/>
      <c r="E30" s="71"/>
    </row>
    <row r="31" spans="1:238" ht="19.7" customHeight="1">
      <c r="A31" s="92"/>
      <c r="B31" s="92"/>
      <c r="C31" s="92"/>
      <c r="D31" s="93"/>
      <c r="E31" s="71"/>
    </row>
    <row r="32" spans="1:238" ht="19.7" customHeight="1">
      <c r="A32" s="92"/>
      <c r="B32" s="92"/>
      <c r="C32" s="92"/>
      <c r="D32" s="93"/>
      <c r="E32" s="71"/>
    </row>
    <row r="33" spans="1:5" ht="19.7" customHeight="1">
      <c r="A33" s="92"/>
      <c r="B33" s="92"/>
      <c r="C33" s="92"/>
      <c r="D33" s="93"/>
      <c r="E33" s="71"/>
    </row>
    <row r="34" spans="1:5" ht="19.7" customHeight="1">
      <c r="A34" s="92"/>
      <c r="B34" s="92"/>
      <c r="C34" s="92"/>
      <c r="D34" s="93"/>
      <c r="E34" s="71"/>
    </row>
    <row r="35" spans="1:5" ht="19.7" customHeight="1">
      <c r="A35" s="92"/>
      <c r="B35" s="92"/>
      <c r="C35" s="92"/>
      <c r="D35" s="93"/>
      <c r="E35" s="71"/>
    </row>
    <row r="36" spans="1:5" ht="19.7" customHeight="1">
      <c r="A36" s="92"/>
      <c r="B36" s="92"/>
      <c r="C36" s="92"/>
      <c r="D36" s="93"/>
      <c r="E36" s="71"/>
    </row>
    <row r="37" spans="1:5" ht="19.7" customHeight="1">
      <c r="A37" s="92"/>
      <c r="B37" s="92"/>
      <c r="C37" s="92"/>
      <c r="D37" s="93"/>
      <c r="E37" s="71"/>
    </row>
    <row r="38" spans="1:5" ht="19.7" customHeight="1"/>
    <row r="39" spans="1:5" ht="19.7" customHeight="1"/>
    <row r="40" spans="1:5" ht="19.7" customHeight="1"/>
    <row r="41" spans="1:5" ht="19.7" customHeight="1"/>
    <row r="42" spans="1:5" ht="19.7" customHeight="1"/>
    <row r="43" spans="1:5" ht="19.7" customHeight="1"/>
    <row r="44" spans="1:5" ht="19.7" customHeight="1"/>
    <row r="45" spans="1:5" ht="19.7" customHeight="1"/>
    <row r="46" spans="1:5" ht="19.7" customHeight="1"/>
    <row r="47" spans="1:5" ht="19.7" customHeight="1"/>
    <row r="48" spans="1:5" ht="19.7" customHeight="1"/>
    <row r="49" ht="19.7" customHeight="1"/>
    <row r="50" ht="19.7" customHeight="1"/>
    <row r="51" ht="19.7" customHeight="1"/>
    <row r="52" ht="19.7" customHeight="1"/>
    <row r="53" ht="19.7" customHeight="1"/>
    <row r="54" ht="19.7" customHeight="1"/>
    <row r="55" ht="19.7" customHeight="1"/>
    <row r="56" ht="19.7" customHeight="1"/>
    <row r="57" ht="19.7" customHeight="1"/>
    <row r="58" ht="19.7" customHeight="1"/>
    <row r="59" ht="19.7" customHeight="1"/>
    <row r="60" ht="19.7" customHeight="1"/>
    <row r="61" ht="19.7" customHeight="1"/>
    <row r="62" ht="19.7" customHeight="1"/>
    <row r="63" ht="19.7" customHeight="1"/>
    <row r="64" ht="19.7" customHeight="1"/>
    <row r="65" ht="19.7" customHeight="1"/>
    <row r="66" ht="19.7" customHeight="1"/>
    <row r="67" ht="19.7" customHeight="1"/>
    <row r="68" ht="19.7" customHeight="1"/>
    <row r="69" ht="19.7" customHeight="1"/>
    <row r="70" ht="19.7" customHeight="1"/>
    <row r="71" ht="19.7" customHeight="1"/>
  </sheetData>
  <mergeCells count="1">
    <mergeCell ref="A2:D2"/>
  </mergeCells>
  <phoneticPr fontId="61" type="noConversion"/>
  <printOptions horizontalCentered="1"/>
  <pageMargins left="0.82638888888888895" right="0.70833333333333304" top="0.98402777777777795" bottom="0.78680555555555598" header="0.51180555555555596" footer="0.70833333333333304"/>
  <pageSetup paperSize="9" scale="95" orientation="portrait" useFirstPageNumber="1"/>
  <headerFooter>
    <oddFooter>&amp;C第 &amp;P 页，共 &amp;N 页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IE71"/>
  <sheetViews>
    <sheetView showZeros="0" workbookViewId="0"/>
  </sheetViews>
  <sheetFormatPr defaultColWidth="9" defaultRowHeight="14.25"/>
  <cols>
    <col min="1" max="1" width="44.125" style="94" customWidth="1"/>
    <col min="2" max="3" width="11.875" style="94" customWidth="1"/>
    <col min="4" max="4" width="11.875" style="48" customWidth="1"/>
    <col min="5" max="5" width="35.5" style="47" customWidth="1"/>
    <col min="6" max="6" width="9.25" style="47" customWidth="1"/>
    <col min="7" max="16384" width="9" style="47"/>
  </cols>
  <sheetData>
    <row r="1" spans="1:239" ht="27" customHeight="1">
      <c r="A1" s="86" t="s">
        <v>1692</v>
      </c>
      <c r="B1" s="86"/>
      <c r="C1" s="86"/>
    </row>
    <row r="2" spans="1:239" ht="33" customHeight="1">
      <c r="A2" s="532" t="s">
        <v>1693</v>
      </c>
      <c r="B2" s="532"/>
      <c r="C2" s="532"/>
      <c r="D2" s="533"/>
      <c r="E2" s="76"/>
      <c r="F2" s="76"/>
      <c r="G2" s="49"/>
      <c r="H2" s="49"/>
      <c r="I2" s="49"/>
      <c r="J2" s="49"/>
      <c r="K2" s="49"/>
      <c r="L2" s="49"/>
      <c r="M2" s="49"/>
    </row>
    <row r="3" spans="1:239" ht="23.25" customHeight="1">
      <c r="A3" s="95"/>
      <c r="B3" s="95"/>
      <c r="C3" s="95"/>
      <c r="D3" s="107" t="s">
        <v>1219</v>
      </c>
      <c r="F3" s="64"/>
    </row>
    <row r="4" spans="1:239" ht="23.25" customHeight="1">
      <c r="A4" s="87" t="s">
        <v>93</v>
      </c>
      <c r="B4" s="87" t="s">
        <v>1220</v>
      </c>
      <c r="C4" s="87" t="s">
        <v>1221</v>
      </c>
      <c r="D4" s="55" t="s">
        <v>96</v>
      </c>
      <c r="F4" s="64"/>
    </row>
    <row r="5" spans="1:239" ht="23.25" customHeight="1">
      <c r="A5" s="97" t="s">
        <v>1642</v>
      </c>
      <c r="B5" s="31">
        <f>SUM(B6:B9)</f>
        <v>21</v>
      </c>
      <c r="C5" s="31">
        <f>SUM(C6:C9)</f>
        <v>21</v>
      </c>
      <c r="D5" s="31">
        <f>SUM(D6:D9)</f>
        <v>21</v>
      </c>
      <c r="E5" s="57"/>
      <c r="F5" s="57"/>
      <c r="G5" s="57"/>
      <c r="H5" s="57"/>
      <c r="I5" s="57"/>
      <c r="J5" s="57"/>
      <c r="K5" s="57"/>
      <c r="L5" s="57"/>
      <c r="M5" s="57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</row>
    <row r="6" spans="1:239" ht="23.25" customHeight="1">
      <c r="A6" s="108" t="s">
        <v>1643</v>
      </c>
      <c r="B6" s="33">
        <v>21</v>
      </c>
      <c r="C6" s="33">
        <v>21</v>
      </c>
      <c r="D6" s="33">
        <v>21</v>
      </c>
      <c r="E6" s="57"/>
      <c r="F6" s="57"/>
      <c r="G6" s="57"/>
      <c r="H6" s="57"/>
      <c r="I6" s="57"/>
      <c r="J6" s="57"/>
      <c r="K6" s="57"/>
      <c r="L6" s="57"/>
      <c r="M6" s="57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</row>
    <row r="7" spans="1:239" ht="23.25" customHeight="1">
      <c r="A7" s="108" t="s">
        <v>1644</v>
      </c>
      <c r="B7" s="33"/>
      <c r="C7" s="33"/>
      <c r="D7" s="33"/>
      <c r="E7" s="57"/>
      <c r="F7" s="57"/>
      <c r="G7" s="57"/>
      <c r="H7" s="57"/>
      <c r="I7" s="57"/>
      <c r="J7" s="57"/>
      <c r="K7" s="57"/>
      <c r="L7" s="57"/>
      <c r="M7" s="57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</row>
    <row r="8" spans="1:239" ht="23.25" customHeight="1">
      <c r="A8" s="109" t="s">
        <v>1645</v>
      </c>
      <c r="B8" s="33"/>
      <c r="C8" s="33"/>
      <c r="D8" s="33"/>
      <c r="E8" s="57"/>
      <c r="F8" s="80"/>
      <c r="G8" s="57"/>
      <c r="H8" s="57"/>
      <c r="I8" s="57"/>
      <c r="J8" s="57"/>
      <c r="K8" s="57"/>
      <c r="L8" s="57"/>
      <c r="M8" s="57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</row>
    <row r="9" spans="1:239" ht="23.25" customHeight="1">
      <c r="A9" s="109" t="s">
        <v>1646</v>
      </c>
      <c r="B9" s="33"/>
      <c r="C9" s="33"/>
      <c r="D9" s="33"/>
      <c r="E9" s="57"/>
      <c r="F9" s="57"/>
      <c r="G9" s="57"/>
      <c r="H9" s="57"/>
      <c r="I9" s="57"/>
      <c r="J9" s="57"/>
      <c r="K9" s="57"/>
      <c r="L9" s="57"/>
      <c r="M9" s="57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</row>
    <row r="10" spans="1:239" ht="23.25" customHeight="1">
      <c r="A10" s="97" t="s">
        <v>1647</v>
      </c>
      <c r="B10" s="33"/>
      <c r="C10" s="33"/>
      <c r="D10" s="33">
        <f>SUM(D11:D17)</f>
        <v>0</v>
      </c>
      <c r="E10" s="57"/>
      <c r="F10" s="80"/>
      <c r="G10" s="57"/>
      <c r="H10" s="57"/>
      <c r="I10" s="57"/>
      <c r="J10" s="57"/>
      <c r="K10" s="57"/>
      <c r="L10" s="57"/>
      <c r="M10" s="57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</row>
    <row r="11" spans="1:239" ht="23.25" customHeight="1">
      <c r="A11" s="99" t="s">
        <v>1648</v>
      </c>
      <c r="B11" s="33"/>
      <c r="C11" s="33"/>
      <c r="D11" s="33"/>
      <c r="E11" s="57"/>
      <c r="F11" s="57"/>
      <c r="G11" s="57"/>
      <c r="H11" s="57"/>
      <c r="I11" s="57"/>
      <c r="J11" s="57"/>
      <c r="K11" s="57"/>
      <c r="L11" s="57"/>
      <c r="M11" s="57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</row>
    <row r="12" spans="1:239" ht="23.25" customHeight="1">
      <c r="A12" s="99" t="s">
        <v>1649</v>
      </c>
      <c r="B12" s="33"/>
      <c r="C12" s="33"/>
      <c r="D12" s="33"/>
      <c r="E12" s="57"/>
      <c r="F12" s="57"/>
      <c r="G12" s="57"/>
      <c r="H12" s="57"/>
      <c r="I12" s="57"/>
      <c r="J12" s="57"/>
      <c r="K12" s="57"/>
      <c r="L12" s="57"/>
      <c r="M12" s="57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</row>
    <row r="13" spans="1:239" ht="23.25" customHeight="1">
      <c r="A13" s="98" t="s">
        <v>1650</v>
      </c>
      <c r="B13" s="33"/>
      <c r="C13" s="33"/>
      <c r="D13" s="33"/>
      <c r="E13" s="57"/>
      <c r="F13" s="57"/>
      <c r="G13" s="57"/>
      <c r="H13" s="57"/>
      <c r="I13" s="57"/>
      <c r="J13" s="57"/>
      <c r="K13" s="57"/>
      <c r="L13" s="57"/>
      <c r="M13" s="57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</row>
    <row r="14" spans="1:239" ht="23.25" customHeight="1">
      <c r="A14" s="98" t="s">
        <v>1651</v>
      </c>
      <c r="B14" s="33"/>
      <c r="C14" s="33"/>
      <c r="D14" s="33"/>
      <c r="E14" s="57"/>
      <c r="F14" s="57"/>
      <c r="G14" s="57"/>
      <c r="H14" s="57"/>
      <c r="I14" s="57"/>
      <c r="J14" s="57"/>
      <c r="K14" s="57"/>
      <c r="L14" s="57"/>
      <c r="M14" s="57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</row>
    <row r="15" spans="1:239" ht="23.25" customHeight="1">
      <c r="A15" s="98" t="s">
        <v>1652</v>
      </c>
      <c r="B15" s="33"/>
      <c r="C15" s="33"/>
      <c r="D15" s="33"/>
      <c r="E15" s="57"/>
      <c r="F15" s="57"/>
      <c r="G15" s="57"/>
      <c r="H15" s="57"/>
      <c r="I15" s="57"/>
      <c r="J15" s="57"/>
      <c r="K15" s="57"/>
      <c r="L15" s="57"/>
      <c r="M15" s="57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</row>
    <row r="16" spans="1:239" ht="23.25" customHeight="1">
      <c r="A16" s="99" t="s">
        <v>1653</v>
      </c>
      <c r="B16" s="33"/>
      <c r="C16" s="33"/>
      <c r="D16" s="33"/>
      <c r="E16" s="57"/>
      <c r="F16" s="57"/>
      <c r="G16" s="57"/>
      <c r="H16" s="57"/>
      <c r="I16" s="57"/>
      <c r="J16" s="57"/>
      <c r="K16" s="57"/>
      <c r="L16" s="57"/>
      <c r="M16" s="57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</row>
    <row r="17" spans="1:13" ht="23.25" customHeight="1">
      <c r="A17" s="99" t="s">
        <v>1654</v>
      </c>
      <c r="B17" s="33"/>
      <c r="C17" s="33"/>
      <c r="D17" s="33"/>
      <c r="E17" s="71"/>
      <c r="F17" s="71"/>
      <c r="G17" s="71"/>
      <c r="H17" s="71"/>
      <c r="I17" s="71"/>
      <c r="J17" s="71"/>
      <c r="K17" s="71"/>
      <c r="L17" s="71"/>
      <c r="M17" s="71"/>
    </row>
    <row r="18" spans="1:13" ht="23.25" customHeight="1">
      <c r="A18" s="97" t="s">
        <v>1655</v>
      </c>
      <c r="B18" s="33"/>
      <c r="C18" s="33"/>
      <c r="D18" s="33">
        <f>D19</f>
        <v>0</v>
      </c>
      <c r="E18" s="71"/>
      <c r="F18" s="71"/>
      <c r="G18" s="71"/>
      <c r="H18" s="71"/>
      <c r="I18" s="71"/>
      <c r="J18" s="71"/>
      <c r="K18" s="71"/>
      <c r="L18" s="71"/>
      <c r="M18" s="71"/>
    </row>
    <row r="19" spans="1:13" ht="23.25" customHeight="1">
      <c r="A19" s="99" t="s">
        <v>1656</v>
      </c>
      <c r="B19" s="33"/>
      <c r="C19" s="33"/>
      <c r="D19" s="33"/>
      <c r="E19" s="71"/>
      <c r="F19" s="71"/>
      <c r="G19" s="71"/>
      <c r="H19" s="71"/>
      <c r="I19" s="71"/>
      <c r="J19" s="71"/>
      <c r="K19" s="71"/>
      <c r="L19" s="71"/>
      <c r="M19" s="71"/>
    </row>
    <row r="20" spans="1:13" ht="23.25" customHeight="1">
      <c r="A20" s="100" t="s">
        <v>1657</v>
      </c>
      <c r="B20" s="33"/>
      <c r="C20" s="33"/>
      <c r="D20" s="33">
        <f>D21</f>
        <v>0</v>
      </c>
      <c r="E20" s="71"/>
      <c r="F20" s="71"/>
      <c r="G20" s="71"/>
      <c r="H20" s="71"/>
      <c r="I20" s="71"/>
      <c r="J20" s="71"/>
      <c r="K20" s="71"/>
      <c r="L20" s="71"/>
      <c r="M20" s="71"/>
    </row>
    <row r="21" spans="1:13" ht="23.25" customHeight="1">
      <c r="A21" s="99" t="s">
        <v>1658</v>
      </c>
      <c r="B21" s="33"/>
      <c r="C21" s="33"/>
      <c r="D21" s="33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23.25" customHeight="1">
      <c r="A22" s="99"/>
      <c r="B22" s="33"/>
      <c r="C22" s="33"/>
      <c r="D22" s="33"/>
      <c r="E22" s="71"/>
      <c r="F22" s="71"/>
      <c r="G22" s="71"/>
      <c r="H22" s="71"/>
      <c r="I22" s="71"/>
      <c r="J22" s="71"/>
      <c r="K22" s="71"/>
      <c r="L22" s="71"/>
      <c r="M22" s="71"/>
    </row>
    <row r="23" spans="1:13" ht="23.25" customHeight="1">
      <c r="A23" s="101" t="s">
        <v>1528</v>
      </c>
      <c r="B23" s="31">
        <f>B5+B10+B18+B20</f>
        <v>21</v>
      </c>
      <c r="C23" s="31">
        <f>C5+C10+C18+C20</f>
        <v>21</v>
      </c>
      <c r="D23" s="31">
        <f>D5+D10+D18+D20</f>
        <v>21</v>
      </c>
      <c r="E23" s="71"/>
      <c r="F23" s="71"/>
      <c r="G23" s="71"/>
      <c r="H23" s="71"/>
      <c r="I23" s="71"/>
      <c r="J23" s="71"/>
      <c r="K23" s="71"/>
      <c r="L23" s="71"/>
      <c r="M23" s="71"/>
    </row>
    <row r="24" spans="1:13" ht="20.100000000000001" customHeight="1">
      <c r="A24" s="102"/>
      <c r="B24" s="102"/>
      <c r="C24" s="102"/>
      <c r="D24" s="75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20.100000000000001" customHeight="1">
      <c r="A25" s="102"/>
      <c r="B25" s="102"/>
      <c r="C25" s="102"/>
      <c r="D25" s="75"/>
      <c r="E25" s="71"/>
      <c r="F25" s="71"/>
      <c r="G25" s="71"/>
      <c r="H25" s="71"/>
      <c r="I25" s="71"/>
      <c r="J25" s="71"/>
      <c r="K25" s="71"/>
      <c r="L25" s="71"/>
      <c r="M25" s="71"/>
    </row>
    <row r="26" spans="1:13" ht="20.100000000000001" customHeight="1">
      <c r="A26" s="102"/>
      <c r="B26" s="102"/>
      <c r="C26" s="102"/>
      <c r="D26" s="75"/>
      <c r="E26" s="71"/>
      <c r="F26" s="71"/>
      <c r="G26" s="71"/>
      <c r="H26" s="71"/>
      <c r="I26" s="71"/>
      <c r="J26" s="71"/>
      <c r="K26" s="71"/>
      <c r="L26" s="71"/>
      <c r="M26" s="71"/>
    </row>
    <row r="27" spans="1:13" ht="20.100000000000001" customHeight="1">
      <c r="A27" s="102"/>
      <c r="B27" s="102"/>
      <c r="C27" s="102"/>
      <c r="D27" s="75"/>
      <c r="E27" s="71"/>
      <c r="F27" s="71"/>
      <c r="G27" s="71"/>
      <c r="H27" s="71"/>
      <c r="I27" s="71"/>
      <c r="J27" s="71"/>
      <c r="K27" s="71"/>
      <c r="L27" s="71"/>
      <c r="M27" s="71"/>
    </row>
    <row r="28" spans="1:13" ht="20.100000000000001" customHeight="1">
      <c r="A28" s="102"/>
      <c r="B28" s="102"/>
      <c r="C28" s="102"/>
      <c r="D28" s="75"/>
      <c r="E28" s="71"/>
      <c r="F28" s="71"/>
      <c r="G28" s="71"/>
      <c r="H28" s="71"/>
      <c r="I28" s="71"/>
      <c r="J28" s="71"/>
      <c r="K28" s="71"/>
      <c r="L28" s="71"/>
      <c r="M28" s="71"/>
    </row>
    <row r="29" spans="1:13" ht="20.100000000000001" customHeight="1">
      <c r="A29" s="102"/>
      <c r="B29" s="102"/>
      <c r="C29" s="102"/>
      <c r="D29" s="75"/>
      <c r="E29" s="71"/>
      <c r="F29" s="71"/>
      <c r="G29" s="71"/>
      <c r="H29" s="71"/>
      <c r="I29" s="71"/>
      <c r="J29" s="71"/>
      <c r="K29" s="71"/>
      <c r="L29" s="71"/>
      <c r="M29" s="71"/>
    </row>
    <row r="30" spans="1:13" ht="19.7" customHeight="1"/>
    <row r="31" spans="1:13" ht="19.7" customHeight="1"/>
    <row r="32" spans="1:13" ht="19.7" customHeight="1"/>
    <row r="33" ht="19.7" customHeight="1"/>
    <row r="34" ht="19.7" customHeight="1"/>
    <row r="35" ht="19.7" customHeight="1"/>
    <row r="36" ht="19.7" customHeight="1"/>
    <row r="37" ht="19.7" customHeight="1"/>
    <row r="38" ht="19.7" customHeight="1"/>
    <row r="39" ht="19.7" customHeight="1"/>
    <row r="40" ht="19.7" customHeight="1"/>
    <row r="41" ht="19.7" customHeight="1"/>
    <row r="42" ht="19.7" customHeight="1"/>
    <row r="43" ht="19.7" customHeight="1"/>
    <row r="44" ht="19.7" customHeight="1"/>
    <row r="45" ht="19.7" customHeight="1"/>
    <row r="46" ht="19.7" customHeight="1"/>
    <row r="47" ht="19.7" customHeight="1"/>
    <row r="48" ht="19.7" customHeight="1"/>
    <row r="49" ht="19.7" customHeight="1"/>
    <row r="50" ht="19.7" customHeight="1"/>
    <row r="51" ht="19.7" customHeight="1"/>
    <row r="52" ht="19.7" customHeight="1"/>
    <row r="53" ht="19.7" customHeight="1"/>
    <row r="54" ht="19.7" customHeight="1"/>
    <row r="55" ht="19.7" customHeight="1"/>
    <row r="56" ht="19.7" customHeight="1"/>
    <row r="57" ht="19.7" customHeight="1"/>
    <row r="58" ht="19.7" customHeight="1"/>
    <row r="59" ht="19.7" customHeight="1"/>
    <row r="60" ht="19.7" customHeight="1"/>
    <row r="61" ht="19.7" customHeight="1"/>
    <row r="62" ht="19.7" customHeight="1"/>
    <row r="63" ht="19.7" customHeight="1"/>
    <row r="64" ht="19.7" customHeight="1"/>
    <row r="65" ht="19.7" customHeight="1"/>
    <row r="66" ht="19.7" customHeight="1"/>
    <row r="67" ht="19.7" customHeight="1"/>
    <row r="68" ht="19.7" customHeight="1"/>
    <row r="69" ht="19.7" customHeight="1"/>
    <row r="70" ht="19.7" customHeight="1"/>
    <row r="71" ht="19.7" customHeight="1"/>
  </sheetData>
  <mergeCells count="1">
    <mergeCell ref="A2:D2"/>
  </mergeCells>
  <phoneticPr fontId="61" type="noConversion"/>
  <printOptions horizontalCentered="1"/>
  <pageMargins left="0.82638888888888895" right="0.70833333333333304" top="0.98402777777777795" bottom="0.78680555555555598" header="0.51180555555555596" footer="0.70833333333333304"/>
  <pageSetup paperSize="9" scale="95" orientation="portrait" useFirstPageNumber="1"/>
  <headerFooter>
    <oddFooter>&amp;C第 &amp;P 页，共 &amp;N 页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II70"/>
  <sheetViews>
    <sheetView showZeros="0" workbookViewId="0"/>
  </sheetViews>
  <sheetFormatPr defaultColWidth="9" defaultRowHeight="14.25"/>
  <cols>
    <col min="1" max="1" width="31.5" style="47" customWidth="1"/>
    <col min="2" max="2" width="11.625" style="48" customWidth="1"/>
    <col min="3" max="3" width="32.25" style="48" customWidth="1"/>
    <col min="4" max="4" width="11.625" style="48" customWidth="1"/>
    <col min="5" max="16384" width="9" style="47"/>
  </cols>
  <sheetData>
    <row r="1" spans="1:243" ht="27" customHeight="1">
      <c r="A1" s="1" t="s">
        <v>1694</v>
      </c>
    </row>
    <row r="2" spans="1:243" ht="27" customHeight="1">
      <c r="A2" s="534" t="s">
        <v>1695</v>
      </c>
      <c r="B2" s="533"/>
      <c r="C2" s="533"/>
      <c r="D2" s="535"/>
      <c r="E2" s="49"/>
      <c r="F2" s="50"/>
      <c r="G2" s="49"/>
    </row>
    <row r="3" spans="1:243" ht="24.95" customHeight="1">
      <c r="A3" s="51"/>
      <c r="B3" s="52"/>
      <c r="D3" s="53" t="s">
        <v>1219</v>
      </c>
    </row>
    <row r="4" spans="1:243" ht="24.95" customHeight="1">
      <c r="A4" s="54" t="s">
        <v>93</v>
      </c>
      <c r="B4" s="55" t="s">
        <v>96</v>
      </c>
      <c r="C4" s="56" t="s">
        <v>93</v>
      </c>
      <c r="D4" s="55" t="s">
        <v>96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</row>
    <row r="5" spans="1:243" ht="24.95" customHeight="1">
      <c r="A5" s="58" t="s">
        <v>1661</v>
      </c>
      <c r="B5" s="59">
        <f>SUM(B6:B10)</f>
        <v>2700</v>
      </c>
      <c r="C5" s="60" t="s">
        <v>1662</v>
      </c>
      <c r="D5" s="59">
        <f>SUM(D6:D8)</f>
        <v>21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</row>
    <row r="6" spans="1:243" ht="24.95" customHeight="1">
      <c r="A6" s="103" t="s">
        <v>1663</v>
      </c>
      <c r="B6" s="59"/>
      <c r="C6" s="104" t="s">
        <v>1664</v>
      </c>
      <c r="D6" s="63">
        <v>21</v>
      </c>
      <c r="E6" s="57"/>
      <c r="F6" s="57"/>
      <c r="G6" s="57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</row>
    <row r="7" spans="1:243" ht="24.95" customHeight="1">
      <c r="A7" s="105" t="s">
        <v>1665</v>
      </c>
      <c r="B7" s="63"/>
      <c r="C7" s="104" t="s">
        <v>1666</v>
      </c>
      <c r="D7" s="63"/>
      <c r="E7" s="57"/>
      <c r="F7" s="57"/>
      <c r="G7" s="57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</row>
    <row r="8" spans="1:243" ht="24.95" customHeight="1">
      <c r="A8" s="105" t="s">
        <v>1667</v>
      </c>
      <c r="B8" s="63"/>
      <c r="C8" s="104" t="s">
        <v>1656</v>
      </c>
      <c r="D8" s="63"/>
      <c r="E8" s="57"/>
      <c r="F8" s="57"/>
      <c r="G8" s="57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</row>
    <row r="9" spans="1:243" ht="24.95" customHeight="1">
      <c r="A9" s="103" t="s">
        <v>1668</v>
      </c>
      <c r="B9" s="63"/>
      <c r="C9" s="104" t="s">
        <v>1662</v>
      </c>
      <c r="D9" s="63"/>
      <c r="E9" s="57"/>
      <c r="F9" s="57"/>
      <c r="G9" s="57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</row>
    <row r="10" spans="1:243" ht="24.95" customHeight="1">
      <c r="A10" s="103" t="s">
        <v>1639</v>
      </c>
      <c r="B10" s="63">
        <v>2700</v>
      </c>
      <c r="C10" s="104" t="s">
        <v>1658</v>
      </c>
      <c r="D10" s="63"/>
      <c r="E10" s="57"/>
      <c r="F10" s="57"/>
      <c r="G10" s="57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</row>
    <row r="11" spans="1:243" ht="24.95" customHeight="1">
      <c r="A11" s="67" t="s">
        <v>161</v>
      </c>
      <c r="B11" s="59">
        <f>SUM(B12:B13)</f>
        <v>21</v>
      </c>
      <c r="C11" s="68" t="s">
        <v>162</v>
      </c>
      <c r="D11" s="59">
        <f>SUM(D12:D13)</f>
        <v>2700</v>
      </c>
      <c r="E11" s="57"/>
      <c r="F11" s="57"/>
      <c r="G11" s="57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</row>
    <row r="12" spans="1:243" ht="24.95" customHeight="1">
      <c r="A12" s="106" t="s">
        <v>1669</v>
      </c>
      <c r="B12" s="63">
        <v>21</v>
      </c>
      <c r="C12" s="104" t="s">
        <v>1696</v>
      </c>
      <c r="D12" s="63"/>
      <c r="E12" s="71"/>
      <c r="F12" s="71"/>
      <c r="G12" s="71"/>
    </row>
    <row r="13" spans="1:243" ht="24.95" customHeight="1">
      <c r="A13" s="106" t="s">
        <v>1671</v>
      </c>
      <c r="B13" s="63"/>
      <c r="C13" s="106" t="s">
        <v>1670</v>
      </c>
      <c r="D13" s="63">
        <v>2700</v>
      </c>
      <c r="E13" s="71"/>
      <c r="F13" s="71"/>
      <c r="G13" s="71"/>
    </row>
    <row r="14" spans="1:243" ht="24.95" customHeight="1">
      <c r="A14" s="73"/>
      <c r="B14" s="63"/>
      <c r="C14" s="72" t="s">
        <v>200</v>
      </c>
      <c r="D14" s="59"/>
      <c r="E14" s="71"/>
      <c r="F14" s="71"/>
      <c r="G14" s="71"/>
    </row>
    <row r="15" spans="1:243" ht="24.95" customHeight="1">
      <c r="A15" s="73"/>
      <c r="B15" s="63"/>
      <c r="C15" s="72"/>
      <c r="D15" s="59"/>
      <c r="E15" s="71"/>
      <c r="F15" s="71"/>
      <c r="G15" s="71"/>
    </row>
    <row r="16" spans="1:243" ht="24.95" customHeight="1">
      <c r="A16" s="74" t="s">
        <v>203</v>
      </c>
      <c r="B16" s="59">
        <f>B5+B11</f>
        <v>2721</v>
      </c>
      <c r="C16" s="74" t="s">
        <v>204</v>
      </c>
      <c r="D16" s="59">
        <f>D5+D11+D14</f>
        <v>2721</v>
      </c>
      <c r="E16" s="71"/>
      <c r="F16" s="71"/>
      <c r="G16" s="71"/>
    </row>
    <row r="17" spans="1:7" ht="20.100000000000001" customHeight="1">
      <c r="A17" s="71"/>
      <c r="B17" s="75"/>
      <c r="C17" s="75"/>
      <c r="D17" s="75"/>
      <c r="E17" s="71"/>
      <c r="F17" s="71"/>
      <c r="G17" s="71"/>
    </row>
    <row r="18" spans="1:7" ht="20.100000000000001" customHeight="1">
      <c r="A18" s="71"/>
      <c r="B18" s="75"/>
      <c r="C18" s="75"/>
      <c r="D18" s="75"/>
      <c r="E18" s="71"/>
      <c r="F18" s="71"/>
      <c r="G18" s="71"/>
    </row>
    <row r="19" spans="1:7" ht="20.100000000000001" customHeight="1">
      <c r="A19" s="71"/>
      <c r="B19" s="75"/>
      <c r="C19" s="75"/>
      <c r="D19" s="75"/>
      <c r="E19" s="71"/>
      <c r="F19" s="71"/>
      <c r="G19" s="71"/>
    </row>
    <row r="20" spans="1:7" ht="20.100000000000001" customHeight="1">
      <c r="A20" s="71"/>
      <c r="B20" s="75"/>
      <c r="C20" s="75"/>
      <c r="D20" s="75"/>
      <c r="E20" s="71"/>
      <c r="F20" s="71"/>
      <c r="G20" s="71"/>
    </row>
    <row r="21" spans="1:7" ht="20.100000000000001" customHeight="1">
      <c r="A21" s="71"/>
      <c r="B21" s="75"/>
      <c r="C21" s="75"/>
      <c r="D21" s="75"/>
      <c r="E21" s="71"/>
      <c r="F21" s="71"/>
      <c r="G21" s="71"/>
    </row>
    <row r="22" spans="1:7" ht="20.100000000000001" customHeight="1"/>
    <row r="23" spans="1:7" ht="20.100000000000001" customHeight="1"/>
    <row r="24" spans="1:7" ht="20.100000000000001" customHeight="1"/>
    <row r="25" spans="1:7" ht="20.100000000000001" customHeight="1"/>
    <row r="26" spans="1:7" ht="20.100000000000001" customHeight="1"/>
    <row r="27" spans="1:7" ht="20.100000000000001" customHeight="1"/>
    <row r="28" spans="1:7" ht="20.100000000000001" customHeight="1"/>
    <row r="29" spans="1:7" ht="19.7" customHeight="1"/>
    <row r="30" spans="1:7" ht="19.7" customHeight="1"/>
    <row r="31" spans="1:7" ht="19.7" customHeight="1"/>
    <row r="32" spans="1:7" ht="19.7" customHeight="1"/>
    <row r="33" ht="19.7" customHeight="1"/>
    <row r="34" ht="19.7" customHeight="1"/>
    <row r="35" ht="19.7" customHeight="1"/>
    <row r="36" ht="19.7" customHeight="1"/>
    <row r="37" ht="19.7" customHeight="1"/>
    <row r="38" ht="19.7" customHeight="1"/>
    <row r="39" ht="19.7" customHeight="1"/>
    <row r="40" ht="19.7" customHeight="1"/>
    <row r="41" ht="19.7" customHeight="1"/>
    <row r="42" ht="19.7" customHeight="1"/>
    <row r="43" ht="19.7" customHeight="1"/>
    <row r="44" ht="19.7" customHeight="1"/>
    <row r="45" ht="19.7" customHeight="1"/>
    <row r="46" ht="19.7" customHeight="1"/>
    <row r="47" ht="19.7" customHeight="1"/>
    <row r="48" ht="19.7" customHeight="1"/>
    <row r="49" ht="19.7" customHeight="1"/>
    <row r="50" ht="19.7" customHeight="1"/>
    <row r="51" ht="19.7" customHeight="1"/>
    <row r="52" ht="19.7" customHeight="1"/>
    <row r="53" ht="19.7" customHeight="1"/>
    <row r="54" ht="19.7" customHeight="1"/>
    <row r="55" ht="19.7" customHeight="1"/>
    <row r="56" ht="19.7" customHeight="1"/>
    <row r="57" ht="19.7" customHeight="1"/>
    <row r="58" ht="19.7" customHeight="1"/>
    <row r="59" ht="19.7" customHeight="1"/>
    <row r="60" ht="19.7" customHeight="1"/>
    <row r="61" ht="19.7" customHeight="1"/>
    <row r="62" ht="19.7" customHeight="1"/>
    <row r="63" ht="19.7" customHeight="1"/>
    <row r="64" ht="19.7" customHeight="1"/>
    <row r="65" ht="19.7" customHeight="1"/>
    <row r="66" ht="19.7" customHeight="1"/>
    <row r="67" ht="19.7" customHeight="1"/>
    <row r="68" ht="19.7" customHeight="1"/>
    <row r="69" ht="19.7" customHeight="1"/>
    <row r="70" ht="19.7" customHeight="1"/>
  </sheetData>
  <mergeCells count="1">
    <mergeCell ref="A2:D2"/>
  </mergeCells>
  <phoneticPr fontId="61" type="noConversion"/>
  <printOptions horizontalCentered="1"/>
  <pageMargins left="0.82638888888888895" right="0.70833333333333304" top="0.98402777777777795" bottom="0.78680555555555598" header="0.51180555555555596" footer="0.70833333333333304"/>
  <pageSetup paperSize="9" scale="92" orientation="portrait" useFirstPageNumber="1"/>
  <headerFooter>
    <oddFooter>&amp;C第 &amp;P 页，共 &amp;N 页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theme="8" tint="0.39991454817346722"/>
  </sheetPr>
  <dimension ref="A1:IJ71"/>
  <sheetViews>
    <sheetView showZeros="0" workbookViewId="0">
      <selection activeCell="A2" sqref="A2:B2"/>
    </sheetView>
  </sheetViews>
  <sheetFormatPr defaultColWidth="9" defaultRowHeight="14.25"/>
  <cols>
    <col min="1" max="1" width="55.375" style="84" customWidth="1"/>
    <col min="2" max="2" width="20.875" style="85" customWidth="1"/>
    <col min="3" max="16384" width="9" style="47"/>
  </cols>
  <sheetData>
    <row r="1" spans="1:244" ht="27" customHeight="1">
      <c r="A1" s="86" t="s">
        <v>1697</v>
      </c>
    </row>
    <row r="2" spans="1:244" ht="33.75" customHeight="1">
      <c r="A2" s="536" t="s">
        <v>1910</v>
      </c>
      <c r="B2" s="537"/>
      <c r="C2" s="49"/>
      <c r="D2" s="49"/>
      <c r="E2" s="49"/>
      <c r="F2" s="49"/>
      <c r="G2" s="49"/>
      <c r="H2" s="49"/>
      <c r="I2" s="49"/>
      <c r="J2" s="49"/>
      <c r="K2" s="49"/>
    </row>
    <row r="3" spans="1:244" ht="19.899999999999999" customHeight="1">
      <c r="B3" s="53" t="s">
        <v>1219</v>
      </c>
    </row>
    <row r="4" spans="1:244" ht="20.100000000000001" customHeight="1">
      <c r="A4" s="87" t="s">
        <v>93</v>
      </c>
      <c r="B4" s="55" t="s">
        <v>1405</v>
      </c>
      <c r="C4" s="57"/>
      <c r="D4" s="57"/>
      <c r="E4" s="80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  <c r="IJ4" s="57"/>
    </row>
    <row r="5" spans="1:244" ht="20.100000000000001" customHeight="1">
      <c r="A5" s="88" t="s">
        <v>1617</v>
      </c>
      <c r="B5" s="31">
        <f>SUM(B6:B12)</f>
        <v>2000</v>
      </c>
      <c r="C5" s="57"/>
      <c r="D5" s="57"/>
      <c r="E5" s="80"/>
      <c r="F5" s="57"/>
      <c r="G5" s="57"/>
      <c r="H5" s="57"/>
      <c r="I5" s="57"/>
      <c r="J5" s="57"/>
      <c r="K5" s="57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</row>
    <row r="6" spans="1:244" ht="20.100000000000001" customHeight="1">
      <c r="A6" s="89" t="s">
        <v>1618</v>
      </c>
      <c r="B6" s="33"/>
      <c r="C6" s="80"/>
      <c r="D6" s="80"/>
      <c r="E6" s="57"/>
      <c r="F6" s="57"/>
      <c r="G6" s="57"/>
      <c r="H6" s="57"/>
      <c r="I6" s="57"/>
      <c r="J6" s="57"/>
      <c r="K6" s="57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</row>
    <row r="7" spans="1:244" ht="20.100000000000001" customHeight="1">
      <c r="A7" s="89" t="s">
        <v>1619</v>
      </c>
      <c r="B7" s="33">
        <v>800</v>
      </c>
      <c r="C7" s="57"/>
      <c r="D7" s="57"/>
      <c r="E7" s="57"/>
      <c r="F7" s="57"/>
      <c r="G7" s="57"/>
      <c r="H7" s="57"/>
      <c r="I7" s="57"/>
      <c r="J7" s="57"/>
      <c r="K7" s="57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</row>
    <row r="8" spans="1:244" ht="20.100000000000001" customHeight="1">
      <c r="A8" s="89" t="s">
        <v>1620</v>
      </c>
      <c r="B8" s="33">
        <v>700</v>
      </c>
      <c r="C8" s="57"/>
      <c r="D8" s="57"/>
      <c r="E8" s="57"/>
      <c r="F8" s="57"/>
      <c r="G8" s="57"/>
      <c r="H8" s="57"/>
      <c r="I8" s="57"/>
      <c r="J8" s="57"/>
      <c r="K8" s="57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</row>
    <row r="9" spans="1:244" ht="20.100000000000001" customHeight="1">
      <c r="A9" s="89" t="s">
        <v>1621</v>
      </c>
      <c r="B9" s="33"/>
      <c r="C9" s="57"/>
      <c r="D9" s="57"/>
      <c r="E9" s="57"/>
      <c r="F9" s="57"/>
      <c r="G9" s="80"/>
      <c r="H9" s="57"/>
      <c r="I9" s="57"/>
      <c r="J9" s="57"/>
      <c r="K9" s="57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</row>
    <row r="10" spans="1:244" ht="20.100000000000001" customHeight="1">
      <c r="A10" s="89" t="s">
        <v>1622</v>
      </c>
      <c r="B10" s="33">
        <v>200</v>
      </c>
      <c r="C10" s="57"/>
      <c r="D10" s="57"/>
      <c r="E10" s="57"/>
      <c r="F10" s="57"/>
      <c r="G10" s="57"/>
      <c r="H10" s="57"/>
      <c r="I10" s="57"/>
      <c r="J10" s="57"/>
      <c r="K10" s="57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</row>
    <row r="11" spans="1:244" ht="20.100000000000001" customHeight="1">
      <c r="A11" s="89" t="s">
        <v>1623</v>
      </c>
      <c r="B11" s="33"/>
      <c r="C11" s="57"/>
      <c r="D11" s="57"/>
      <c r="E11" s="57"/>
      <c r="F11" s="57"/>
      <c r="G11" s="80"/>
      <c r="H11" s="57"/>
      <c r="I11" s="57"/>
      <c r="J11" s="57"/>
      <c r="K11" s="57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</row>
    <row r="12" spans="1:244" ht="20.100000000000001" customHeight="1">
      <c r="A12" s="89" t="s">
        <v>1624</v>
      </c>
      <c r="B12" s="33">
        <v>300</v>
      </c>
      <c r="C12" s="57"/>
      <c r="D12" s="57"/>
      <c r="E12" s="57"/>
      <c r="F12" s="57"/>
      <c r="G12" s="57"/>
      <c r="H12" s="57"/>
      <c r="I12" s="57"/>
      <c r="J12" s="57"/>
      <c r="K12" s="57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</row>
    <row r="13" spans="1:244" ht="20.100000000000001" customHeight="1">
      <c r="A13" s="88" t="s">
        <v>1625</v>
      </c>
      <c r="B13" s="31">
        <f>SUM(B14:B17)</f>
        <v>2000</v>
      </c>
      <c r="C13" s="57"/>
      <c r="D13" s="57"/>
      <c r="E13" s="57"/>
      <c r="F13" s="57"/>
      <c r="G13" s="57"/>
      <c r="H13" s="57"/>
      <c r="I13" s="57"/>
      <c r="J13" s="57"/>
      <c r="K13" s="57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</row>
    <row r="14" spans="1:244" ht="20.100000000000001" customHeight="1">
      <c r="A14" s="89" t="s">
        <v>1626</v>
      </c>
      <c r="B14" s="33">
        <v>1900</v>
      </c>
      <c r="C14" s="57"/>
      <c r="D14" s="57"/>
      <c r="E14" s="57"/>
      <c r="F14" s="57"/>
      <c r="G14" s="57"/>
      <c r="H14" s="57"/>
      <c r="I14" s="57"/>
      <c r="J14" s="57"/>
      <c r="K14" s="57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</row>
    <row r="15" spans="1:244" ht="20.100000000000001" customHeight="1">
      <c r="A15" s="89" t="s">
        <v>1627</v>
      </c>
      <c r="B15" s="33">
        <v>100</v>
      </c>
      <c r="C15" s="57"/>
      <c r="D15" s="57"/>
      <c r="E15" s="57"/>
      <c r="F15" s="57"/>
      <c r="G15" s="57"/>
      <c r="H15" s="57"/>
      <c r="I15" s="57"/>
      <c r="J15" s="57"/>
      <c r="K15" s="57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</row>
    <row r="16" spans="1:244" ht="20.100000000000001" customHeight="1">
      <c r="A16" s="89" t="s">
        <v>1628</v>
      </c>
      <c r="B16" s="33"/>
      <c r="C16" s="57"/>
      <c r="D16" s="57"/>
      <c r="E16" s="57"/>
      <c r="F16" s="57"/>
      <c r="G16" s="57"/>
      <c r="H16" s="57"/>
      <c r="I16" s="57"/>
      <c r="J16" s="57"/>
      <c r="K16" s="57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</row>
    <row r="17" spans="1:244" ht="20.100000000000001" customHeight="1">
      <c r="A17" s="89" t="s">
        <v>1629</v>
      </c>
      <c r="B17" s="33"/>
      <c r="C17" s="57"/>
      <c r="D17" s="57"/>
      <c r="E17" s="57"/>
      <c r="F17" s="57"/>
      <c r="G17" s="57"/>
      <c r="H17" s="57"/>
      <c r="I17" s="57"/>
      <c r="J17" s="57"/>
      <c r="K17" s="57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</row>
    <row r="18" spans="1:244" ht="20.100000000000001" customHeight="1">
      <c r="A18" s="88" t="s">
        <v>1630</v>
      </c>
      <c r="B18" s="31">
        <f>SUM(B19:B21)</f>
        <v>1000</v>
      </c>
      <c r="C18" s="57"/>
      <c r="D18" s="57"/>
      <c r="E18" s="57"/>
      <c r="F18" s="57"/>
      <c r="G18" s="57"/>
      <c r="H18" s="57"/>
      <c r="I18" s="57"/>
      <c r="J18" s="57"/>
      <c r="K18" s="57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</row>
    <row r="19" spans="1:244" ht="20.100000000000001" customHeight="1">
      <c r="A19" s="89" t="s">
        <v>1631</v>
      </c>
      <c r="B19" s="33">
        <v>1000</v>
      </c>
      <c r="C19" s="57"/>
      <c r="D19" s="57"/>
      <c r="E19" s="57"/>
      <c r="F19" s="57"/>
      <c r="G19" s="57"/>
      <c r="H19" s="57"/>
      <c r="I19" s="57"/>
      <c r="J19" s="57"/>
      <c r="K19" s="57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</row>
    <row r="20" spans="1:244" ht="20.100000000000001" customHeight="1">
      <c r="A20" s="89" t="s">
        <v>1632</v>
      </c>
      <c r="B20" s="33"/>
      <c r="C20" s="57"/>
      <c r="D20" s="57"/>
      <c r="E20" s="57"/>
      <c r="F20" s="57"/>
      <c r="G20" s="57"/>
      <c r="H20" s="57"/>
      <c r="I20" s="57"/>
      <c r="J20" s="57"/>
      <c r="K20" s="57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</row>
    <row r="21" spans="1:244" ht="20.100000000000001" customHeight="1">
      <c r="A21" s="89" t="s">
        <v>1633</v>
      </c>
      <c r="B21" s="33"/>
      <c r="C21" s="57"/>
      <c r="D21" s="57"/>
      <c r="E21" s="57"/>
      <c r="F21" s="57"/>
      <c r="G21" s="57"/>
      <c r="H21" s="57"/>
      <c r="I21" s="57"/>
      <c r="J21" s="57"/>
      <c r="K21" s="57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</row>
    <row r="22" spans="1:244" ht="20.100000000000001" customHeight="1">
      <c r="A22" s="88" t="s">
        <v>1634</v>
      </c>
      <c r="B22" s="31">
        <f>SUM(B23:B25)</f>
        <v>0</v>
      </c>
      <c r="C22" s="57"/>
      <c r="D22" s="57"/>
      <c r="E22" s="57"/>
      <c r="F22" s="57"/>
      <c r="G22" s="57"/>
      <c r="H22" s="57"/>
      <c r="I22" s="57"/>
      <c r="J22" s="57"/>
      <c r="K22" s="57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</row>
    <row r="23" spans="1:244" ht="20.100000000000001" customHeight="1">
      <c r="A23" s="89" t="s">
        <v>1635</v>
      </c>
      <c r="B23" s="33"/>
      <c r="C23" s="80"/>
      <c r="D23" s="80"/>
      <c r="E23" s="57"/>
      <c r="F23" s="57"/>
      <c r="G23" s="57"/>
      <c r="H23" s="57"/>
      <c r="I23" s="57"/>
      <c r="J23" s="57"/>
      <c r="K23" s="57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</row>
    <row r="24" spans="1:244" ht="20.100000000000001" customHeight="1">
      <c r="A24" s="89" t="s">
        <v>1636</v>
      </c>
      <c r="B24" s="33"/>
      <c r="C24" s="57"/>
      <c r="D24" s="57"/>
      <c r="E24" s="57"/>
      <c r="F24" s="57"/>
      <c r="G24" s="57"/>
      <c r="H24" s="57"/>
      <c r="I24" s="57"/>
      <c r="J24" s="57"/>
      <c r="K24" s="57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</row>
    <row r="25" spans="1:244" ht="20.100000000000001" customHeight="1">
      <c r="A25" s="89" t="s">
        <v>1637</v>
      </c>
      <c r="B25" s="33"/>
      <c r="C25" s="57"/>
      <c r="D25" s="57"/>
      <c r="E25" s="57"/>
      <c r="F25" s="57"/>
      <c r="G25" s="57"/>
      <c r="H25" s="57"/>
      <c r="I25" s="57"/>
      <c r="J25" s="57"/>
      <c r="K25" s="57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</row>
    <row r="26" spans="1:244" ht="20.100000000000001" customHeight="1">
      <c r="A26" s="88" t="s">
        <v>1638</v>
      </c>
      <c r="B26" s="31">
        <f>B27</f>
        <v>742</v>
      </c>
      <c r="C26" s="71"/>
      <c r="D26" s="71"/>
      <c r="E26" s="71"/>
      <c r="F26" s="71"/>
      <c r="G26" s="71"/>
      <c r="H26" s="71"/>
      <c r="I26" s="71"/>
      <c r="J26" s="71"/>
      <c r="K26" s="71"/>
    </row>
    <row r="27" spans="1:244" ht="20.100000000000001" customHeight="1">
      <c r="A27" s="89" t="s">
        <v>1639</v>
      </c>
      <c r="B27" s="33">
        <v>742</v>
      </c>
      <c r="C27" s="71"/>
      <c r="D27" s="71"/>
      <c r="E27" s="71"/>
      <c r="F27" s="71"/>
      <c r="G27" s="71"/>
      <c r="H27" s="71"/>
      <c r="I27" s="71"/>
      <c r="J27" s="71"/>
      <c r="K27" s="71"/>
    </row>
    <row r="28" spans="1:244" ht="20.100000000000001" customHeight="1">
      <c r="A28" s="89"/>
      <c r="B28" s="33"/>
      <c r="C28" s="71"/>
      <c r="D28" s="71"/>
      <c r="E28" s="71"/>
      <c r="F28" s="71"/>
      <c r="G28" s="71"/>
      <c r="H28" s="71"/>
      <c r="I28" s="71"/>
      <c r="J28" s="71"/>
      <c r="K28" s="71"/>
    </row>
    <row r="29" spans="1:244" ht="20.100000000000001" customHeight="1">
      <c r="A29" s="91" t="s">
        <v>1480</v>
      </c>
      <c r="B29" s="31">
        <f>SUM(B5,B13,B18,B22,B26)</f>
        <v>5742</v>
      </c>
      <c r="C29" s="71"/>
      <c r="D29" s="71"/>
      <c r="E29" s="71"/>
      <c r="F29" s="71"/>
      <c r="G29" s="71"/>
      <c r="H29" s="71"/>
      <c r="I29" s="71"/>
      <c r="J29" s="71"/>
      <c r="K29" s="71"/>
    </row>
    <row r="30" spans="1:244" ht="19.7" customHeight="1">
      <c r="A30" s="92"/>
      <c r="B30" s="93"/>
      <c r="C30" s="71"/>
      <c r="D30" s="71"/>
      <c r="E30" s="71"/>
      <c r="F30" s="71"/>
      <c r="G30" s="71"/>
      <c r="H30" s="71"/>
      <c r="I30" s="71"/>
      <c r="J30" s="71"/>
      <c r="K30" s="71"/>
    </row>
    <row r="31" spans="1:244" ht="19.7" customHeight="1">
      <c r="A31" s="92"/>
      <c r="B31" s="93"/>
      <c r="C31" s="71"/>
      <c r="D31" s="71"/>
      <c r="E31" s="71"/>
      <c r="F31" s="71"/>
      <c r="G31" s="71"/>
      <c r="H31" s="71"/>
      <c r="I31" s="71"/>
      <c r="J31" s="71"/>
      <c r="K31" s="71"/>
    </row>
    <row r="32" spans="1:244" ht="19.7" customHeight="1">
      <c r="A32" s="92"/>
      <c r="B32" s="93"/>
      <c r="C32" s="71"/>
      <c r="D32" s="71"/>
      <c r="E32" s="71"/>
      <c r="F32" s="71"/>
      <c r="G32" s="71"/>
      <c r="H32" s="71"/>
      <c r="I32" s="71"/>
      <c r="J32" s="71"/>
      <c r="K32" s="71"/>
    </row>
    <row r="33" spans="1:11" ht="19.7" customHeight="1">
      <c r="A33" s="92"/>
      <c r="B33" s="93"/>
      <c r="C33" s="75"/>
      <c r="D33" s="75"/>
      <c r="E33" s="71"/>
      <c r="F33" s="71"/>
      <c r="G33" s="71"/>
      <c r="H33" s="71"/>
      <c r="I33" s="71"/>
      <c r="J33" s="71"/>
      <c r="K33" s="71"/>
    </row>
    <row r="34" spans="1:11" ht="19.7" customHeight="1">
      <c r="A34" s="92"/>
      <c r="B34" s="93"/>
      <c r="C34" s="71"/>
      <c r="D34" s="71"/>
      <c r="E34" s="71"/>
      <c r="F34" s="71"/>
      <c r="G34" s="71"/>
      <c r="H34" s="71"/>
      <c r="I34" s="71"/>
      <c r="J34" s="71"/>
      <c r="K34" s="71"/>
    </row>
    <row r="35" spans="1:11" ht="19.7" customHeight="1">
      <c r="A35" s="92"/>
      <c r="B35" s="93"/>
      <c r="C35" s="71"/>
      <c r="D35" s="71"/>
      <c r="E35" s="71"/>
      <c r="F35" s="71"/>
      <c r="G35" s="71"/>
      <c r="H35" s="71"/>
      <c r="I35" s="71"/>
      <c r="J35" s="71"/>
      <c r="K35" s="71"/>
    </row>
    <row r="36" spans="1:11" ht="19.7" customHeight="1">
      <c r="A36" s="92"/>
      <c r="B36" s="93"/>
      <c r="C36" s="71"/>
      <c r="D36" s="71"/>
      <c r="E36" s="71"/>
      <c r="F36" s="71"/>
      <c r="G36" s="71"/>
      <c r="H36" s="71"/>
      <c r="I36" s="71"/>
      <c r="J36" s="71"/>
      <c r="K36" s="71"/>
    </row>
    <row r="37" spans="1:11" ht="19.7" customHeight="1">
      <c r="A37" s="92"/>
      <c r="B37" s="93"/>
      <c r="C37" s="71"/>
      <c r="D37" s="71"/>
      <c r="E37" s="71"/>
      <c r="F37" s="71"/>
      <c r="G37" s="71"/>
      <c r="H37" s="71"/>
      <c r="I37" s="71"/>
      <c r="J37" s="71"/>
      <c r="K37" s="71"/>
    </row>
    <row r="38" spans="1:11" ht="19.7" customHeight="1"/>
    <row r="39" spans="1:11" ht="19.7" customHeight="1"/>
    <row r="40" spans="1:11" ht="19.7" customHeight="1"/>
    <row r="41" spans="1:11" ht="19.7" customHeight="1"/>
    <row r="42" spans="1:11" ht="19.7" customHeight="1"/>
    <row r="43" spans="1:11" ht="19.7" customHeight="1"/>
    <row r="44" spans="1:11" ht="19.7" customHeight="1"/>
    <row r="45" spans="1:11" ht="19.7" customHeight="1"/>
    <row r="46" spans="1:11" ht="19.7" customHeight="1"/>
    <row r="47" spans="1:11" ht="19.7" customHeight="1"/>
    <row r="48" spans="1:11" ht="19.7" customHeight="1"/>
    <row r="49" ht="19.7" customHeight="1"/>
    <row r="50" ht="19.7" customHeight="1"/>
    <row r="51" ht="19.7" customHeight="1"/>
    <row r="52" ht="19.7" customHeight="1"/>
    <row r="53" ht="19.7" customHeight="1"/>
    <row r="54" ht="19.7" customHeight="1"/>
    <row r="55" ht="19.7" customHeight="1"/>
    <row r="56" ht="19.7" customHeight="1"/>
    <row r="57" ht="19.7" customHeight="1"/>
    <row r="58" ht="19.7" customHeight="1"/>
    <row r="59" ht="19.7" customHeight="1"/>
    <row r="60" ht="19.7" customHeight="1"/>
    <row r="61" ht="19.7" customHeight="1"/>
    <row r="62" ht="19.7" customHeight="1"/>
    <row r="63" ht="19.7" customHeight="1"/>
    <row r="64" ht="19.7" customHeight="1"/>
    <row r="65" ht="19.7" customHeight="1"/>
    <row r="66" ht="19.7" customHeight="1"/>
    <row r="67" ht="19.7" customHeight="1"/>
    <row r="68" ht="19.7" customHeight="1"/>
    <row r="69" ht="19.7" customHeight="1"/>
    <row r="70" ht="19.7" customHeight="1"/>
    <row r="71" ht="19.7" customHeight="1"/>
  </sheetData>
  <mergeCells count="1">
    <mergeCell ref="A2:B2"/>
  </mergeCells>
  <phoneticPr fontId="61" type="noConversion"/>
  <printOptions horizontalCentered="1"/>
  <pageMargins left="0.82638888888888895" right="0.70833333333333304" top="0.98402777777777795" bottom="0.78680555555555598" header="0.51180555555555596" footer="0.70833333333333304"/>
  <pageSetup paperSize="9" scale="95" orientation="portrait" useFirstPageNumber="1"/>
  <headerFooter>
    <oddFooter>&amp;C第 &amp;P 页，共 &amp;N 页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HW71"/>
  <sheetViews>
    <sheetView showZeros="0" workbookViewId="0">
      <selection activeCell="A2" sqref="A2:B2"/>
    </sheetView>
  </sheetViews>
  <sheetFormatPr defaultColWidth="9" defaultRowHeight="14.25"/>
  <cols>
    <col min="1" max="1" width="52.625" style="94" customWidth="1"/>
    <col min="2" max="2" width="24.125" style="48" customWidth="1"/>
    <col min="3" max="16384" width="9" style="47"/>
  </cols>
  <sheetData>
    <row r="1" spans="1:231" ht="27" customHeight="1">
      <c r="A1" s="86" t="s">
        <v>1698</v>
      </c>
    </row>
    <row r="2" spans="1:231" ht="27" customHeight="1">
      <c r="A2" s="538" t="s">
        <v>1911</v>
      </c>
      <c r="B2" s="539"/>
      <c r="C2" s="49"/>
      <c r="D2" s="49"/>
      <c r="E2" s="49"/>
    </row>
    <row r="3" spans="1:231" ht="22.5" customHeight="1">
      <c r="A3" s="95"/>
      <c r="B3" s="53" t="s">
        <v>1219</v>
      </c>
    </row>
    <row r="4" spans="1:231" ht="22.5" customHeight="1">
      <c r="A4" s="96" t="s">
        <v>93</v>
      </c>
      <c r="B4" s="55" t="s">
        <v>1405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</row>
    <row r="5" spans="1:231" ht="22.5" customHeight="1">
      <c r="A5" s="97" t="s">
        <v>1642</v>
      </c>
      <c r="B5" s="31">
        <f>SUM(B6:B9)</f>
        <v>763</v>
      </c>
      <c r="C5" s="57"/>
      <c r="D5" s="57"/>
      <c r="E5" s="57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</row>
    <row r="6" spans="1:231" ht="22.5" customHeight="1">
      <c r="A6" s="98" t="s">
        <v>1643</v>
      </c>
      <c r="B6" s="33">
        <v>21</v>
      </c>
      <c r="C6" s="57"/>
      <c r="D6" s="57"/>
      <c r="E6" s="57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</row>
    <row r="7" spans="1:231" ht="22.5" customHeight="1">
      <c r="A7" s="98" t="s">
        <v>1644</v>
      </c>
      <c r="B7" s="33"/>
      <c r="C7" s="57"/>
      <c r="D7" s="57"/>
      <c r="E7" s="57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</row>
    <row r="8" spans="1:231" ht="22.5" customHeight="1">
      <c r="A8" s="99" t="s">
        <v>1645</v>
      </c>
      <c r="B8" s="33">
        <v>742</v>
      </c>
      <c r="C8" s="57"/>
      <c r="D8" s="57"/>
      <c r="E8" s="57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</row>
    <row r="9" spans="1:231" ht="22.5" customHeight="1">
      <c r="A9" s="99" t="s">
        <v>1646</v>
      </c>
      <c r="B9" s="33"/>
      <c r="C9" s="57"/>
      <c r="D9" s="57"/>
      <c r="E9" s="57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</row>
    <row r="10" spans="1:231" ht="22.5" customHeight="1">
      <c r="A10" s="97" t="s">
        <v>1647</v>
      </c>
      <c r="B10" s="31">
        <f>SUM(B11:B17)</f>
        <v>0</v>
      </c>
      <c r="C10" s="57"/>
      <c r="D10" s="57"/>
      <c r="E10" s="57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</row>
    <row r="11" spans="1:231" ht="22.5" customHeight="1">
      <c r="A11" s="99" t="s">
        <v>1648</v>
      </c>
      <c r="B11" s="31"/>
      <c r="C11" s="57"/>
      <c r="D11" s="57"/>
      <c r="E11" s="57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</row>
    <row r="12" spans="1:231" ht="22.5" customHeight="1">
      <c r="A12" s="99" t="s">
        <v>1649</v>
      </c>
      <c r="B12" s="31"/>
      <c r="C12" s="57"/>
      <c r="D12" s="57"/>
      <c r="E12" s="57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</row>
    <row r="13" spans="1:231" ht="22.5" customHeight="1">
      <c r="A13" s="98" t="s">
        <v>1650</v>
      </c>
      <c r="B13" s="31"/>
      <c r="C13" s="57"/>
      <c r="D13" s="57"/>
      <c r="E13" s="57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</row>
    <row r="14" spans="1:231" ht="22.5" customHeight="1">
      <c r="A14" s="98" t="s">
        <v>1651</v>
      </c>
      <c r="B14" s="31"/>
      <c r="C14" s="57"/>
      <c r="D14" s="57"/>
      <c r="E14" s="57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</row>
    <row r="15" spans="1:231" ht="22.5" customHeight="1">
      <c r="A15" s="98" t="s">
        <v>1652</v>
      </c>
      <c r="B15" s="31"/>
      <c r="C15" s="57"/>
      <c r="D15" s="57"/>
      <c r="E15" s="57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</row>
    <row r="16" spans="1:231" ht="22.5" customHeight="1">
      <c r="A16" s="99" t="s">
        <v>1653</v>
      </c>
      <c r="B16" s="31"/>
      <c r="C16" s="57"/>
      <c r="D16" s="57"/>
      <c r="E16" s="57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</row>
    <row r="17" spans="1:5" ht="22.5" customHeight="1">
      <c r="A17" s="99" t="s">
        <v>1654</v>
      </c>
      <c r="B17" s="31"/>
      <c r="C17" s="71"/>
      <c r="D17" s="71"/>
      <c r="E17" s="71"/>
    </row>
    <row r="18" spans="1:5" ht="22.5" customHeight="1">
      <c r="A18" s="97" t="s">
        <v>1655</v>
      </c>
      <c r="B18" s="31">
        <f>B19</f>
        <v>0</v>
      </c>
      <c r="C18" s="71"/>
      <c r="D18" s="71"/>
      <c r="E18" s="71"/>
    </row>
    <row r="19" spans="1:5" ht="22.5" customHeight="1">
      <c r="A19" s="99" t="s">
        <v>1656</v>
      </c>
      <c r="B19" s="31"/>
      <c r="C19" s="71"/>
      <c r="D19" s="71"/>
      <c r="E19" s="71"/>
    </row>
    <row r="20" spans="1:5" ht="22.5" customHeight="1">
      <c r="A20" s="100" t="s">
        <v>1657</v>
      </c>
      <c r="B20" s="31">
        <f>B21</f>
        <v>0</v>
      </c>
      <c r="C20" s="71"/>
      <c r="D20" s="71"/>
      <c r="E20" s="71"/>
    </row>
    <row r="21" spans="1:5" ht="22.5" customHeight="1">
      <c r="A21" s="99" t="s">
        <v>1658</v>
      </c>
      <c r="B21" s="31"/>
      <c r="C21" s="71"/>
      <c r="D21" s="71"/>
      <c r="E21" s="71"/>
    </row>
    <row r="22" spans="1:5" ht="22.5" customHeight="1">
      <c r="A22" s="99"/>
      <c r="B22" s="31"/>
      <c r="C22" s="71"/>
      <c r="D22" s="71"/>
      <c r="E22" s="71"/>
    </row>
    <row r="23" spans="1:5" ht="22.5" customHeight="1">
      <c r="A23" s="101" t="s">
        <v>1528</v>
      </c>
      <c r="B23" s="31">
        <f>SUM(B5,B10,B18,B20)</f>
        <v>763</v>
      </c>
      <c r="C23" s="71"/>
      <c r="D23" s="71"/>
      <c r="E23" s="71"/>
    </row>
    <row r="24" spans="1:5" ht="20.100000000000001" customHeight="1">
      <c r="A24" s="102"/>
      <c r="B24" s="75"/>
      <c r="C24" s="71"/>
      <c r="D24" s="71"/>
      <c r="E24" s="71"/>
    </row>
    <row r="25" spans="1:5" ht="20.100000000000001" customHeight="1">
      <c r="A25" s="102"/>
      <c r="B25" s="75"/>
      <c r="C25" s="71"/>
      <c r="D25" s="71"/>
      <c r="E25" s="71"/>
    </row>
    <row r="26" spans="1:5" ht="20.100000000000001" customHeight="1">
      <c r="A26" s="102"/>
      <c r="B26" s="75"/>
      <c r="C26" s="71"/>
      <c r="D26" s="71"/>
      <c r="E26" s="71"/>
    </row>
    <row r="27" spans="1:5" ht="20.100000000000001" customHeight="1">
      <c r="A27" s="102"/>
      <c r="B27" s="75"/>
      <c r="C27" s="71"/>
      <c r="D27" s="71"/>
      <c r="E27" s="71"/>
    </row>
    <row r="28" spans="1:5" ht="20.100000000000001" customHeight="1">
      <c r="A28" s="102"/>
      <c r="B28" s="75"/>
      <c r="C28" s="71"/>
      <c r="D28" s="71"/>
      <c r="E28" s="71"/>
    </row>
    <row r="29" spans="1:5" ht="20.100000000000001" customHeight="1">
      <c r="A29" s="102"/>
      <c r="B29" s="75"/>
      <c r="C29" s="71"/>
      <c r="D29" s="71"/>
      <c r="E29" s="71"/>
    </row>
    <row r="30" spans="1:5" ht="19.7" customHeight="1"/>
    <row r="31" spans="1:5" ht="19.7" customHeight="1"/>
    <row r="32" spans="1:5" ht="19.7" customHeight="1"/>
    <row r="33" ht="19.7" customHeight="1"/>
    <row r="34" ht="19.7" customHeight="1"/>
    <row r="35" ht="19.7" customHeight="1"/>
    <row r="36" ht="19.7" customHeight="1"/>
    <row r="37" ht="19.7" customHeight="1"/>
    <row r="38" ht="19.7" customHeight="1"/>
    <row r="39" ht="19.7" customHeight="1"/>
    <row r="40" ht="19.7" customHeight="1"/>
    <row r="41" ht="19.7" customHeight="1"/>
    <row r="42" ht="19.7" customHeight="1"/>
    <row r="43" ht="19.7" customHeight="1"/>
    <row r="44" ht="19.7" customHeight="1"/>
    <row r="45" ht="19.7" customHeight="1"/>
    <row r="46" ht="19.7" customHeight="1"/>
    <row r="47" ht="19.7" customHeight="1"/>
    <row r="48" ht="19.7" customHeight="1"/>
    <row r="49" ht="19.7" customHeight="1"/>
    <row r="50" ht="19.7" customHeight="1"/>
    <row r="51" ht="19.7" customHeight="1"/>
    <row r="52" ht="19.7" customHeight="1"/>
    <row r="53" ht="19.7" customHeight="1"/>
    <row r="54" ht="19.7" customHeight="1"/>
    <row r="55" ht="19.7" customHeight="1"/>
    <row r="56" ht="19.7" customHeight="1"/>
    <row r="57" ht="19.7" customHeight="1"/>
    <row r="58" ht="19.7" customHeight="1"/>
    <row r="59" ht="19.7" customHeight="1"/>
    <row r="60" ht="19.7" customHeight="1"/>
    <row r="61" ht="19.7" customHeight="1"/>
    <row r="62" ht="19.7" customHeight="1"/>
    <row r="63" ht="19.7" customHeight="1"/>
    <row r="64" ht="19.7" customHeight="1"/>
    <row r="65" ht="19.7" customHeight="1"/>
    <row r="66" ht="19.7" customHeight="1"/>
    <row r="67" ht="19.7" customHeight="1"/>
    <row r="68" ht="19.7" customHeight="1"/>
    <row r="69" ht="19.7" customHeight="1"/>
    <row r="70" ht="19.7" customHeight="1"/>
    <row r="71" ht="19.7" customHeight="1"/>
  </sheetData>
  <mergeCells count="1">
    <mergeCell ref="A2:B2"/>
  </mergeCells>
  <phoneticPr fontId="61" type="noConversion"/>
  <printOptions horizontalCentered="1"/>
  <pageMargins left="0.82638888888888895" right="0.70833333333333304" top="0.98402777777777795" bottom="0.78680555555555598" header="0.51180555555555596" footer="0.70833333333333304"/>
  <pageSetup paperSize="9" scale="95" orientation="portrait" useFirstPageNumber="1"/>
  <headerFooter>
    <oddFooter>&amp;C第 &amp;P 页，共 &amp;N 页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II70"/>
  <sheetViews>
    <sheetView showZeros="0" workbookViewId="0">
      <selection activeCell="A2" sqref="A2:D2"/>
    </sheetView>
  </sheetViews>
  <sheetFormatPr defaultColWidth="9" defaultRowHeight="14.25"/>
  <cols>
    <col min="1" max="1" width="31.5" style="47" customWidth="1"/>
    <col min="2" max="2" width="11.625" style="48" customWidth="1"/>
    <col min="3" max="3" width="31" style="48" customWidth="1"/>
    <col min="4" max="4" width="11.625" style="48" customWidth="1"/>
    <col min="5" max="16384" width="9" style="47"/>
  </cols>
  <sheetData>
    <row r="1" spans="1:243" ht="27" customHeight="1">
      <c r="A1" s="1" t="s">
        <v>1699</v>
      </c>
    </row>
    <row r="2" spans="1:243" ht="27" customHeight="1">
      <c r="A2" s="534" t="s">
        <v>1912</v>
      </c>
      <c r="B2" s="533"/>
      <c r="C2" s="533"/>
      <c r="D2" s="535"/>
      <c r="E2" s="49"/>
      <c r="F2" s="50"/>
      <c r="G2" s="49"/>
    </row>
    <row r="3" spans="1:243" ht="24.95" customHeight="1">
      <c r="A3" s="51"/>
      <c r="B3" s="52"/>
      <c r="D3" s="53" t="s">
        <v>1219</v>
      </c>
    </row>
    <row r="4" spans="1:243" ht="24.95" customHeight="1">
      <c r="A4" s="54" t="s">
        <v>93</v>
      </c>
      <c r="B4" s="55" t="s">
        <v>1405</v>
      </c>
      <c r="C4" s="56" t="s">
        <v>93</v>
      </c>
      <c r="D4" s="55" t="s">
        <v>1405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</row>
    <row r="5" spans="1:243" ht="24.95" customHeight="1">
      <c r="A5" s="58" t="s">
        <v>1661</v>
      </c>
      <c r="B5" s="59">
        <f>SUM(B6:B10)</f>
        <v>5742</v>
      </c>
      <c r="C5" s="60" t="s">
        <v>1662</v>
      </c>
      <c r="D5" s="59">
        <f>SUM(D6:D10)</f>
        <v>763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</row>
    <row r="6" spans="1:243" ht="24.95" customHeight="1">
      <c r="A6" s="61" t="s">
        <v>1700</v>
      </c>
      <c r="B6" s="63">
        <v>2000</v>
      </c>
      <c r="C6" s="62" t="s">
        <v>1701</v>
      </c>
      <c r="D6" s="63">
        <v>763</v>
      </c>
      <c r="E6" s="57"/>
      <c r="F6" s="57"/>
      <c r="G6" s="57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</row>
    <row r="7" spans="1:243" ht="24.95" customHeight="1">
      <c r="A7" s="65" t="s">
        <v>1702</v>
      </c>
      <c r="B7" s="63">
        <v>2000</v>
      </c>
      <c r="C7" s="62" t="s">
        <v>1703</v>
      </c>
      <c r="D7" s="63"/>
      <c r="E7" s="57"/>
      <c r="F7" s="57"/>
      <c r="G7" s="57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</row>
    <row r="8" spans="1:243" ht="24.95" customHeight="1">
      <c r="A8" s="65" t="s">
        <v>1704</v>
      </c>
      <c r="B8" s="63">
        <v>1000</v>
      </c>
      <c r="C8" s="62" t="s">
        <v>1705</v>
      </c>
      <c r="D8" s="63"/>
      <c r="E8" s="57"/>
      <c r="F8" s="57"/>
      <c r="G8" s="57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</row>
    <row r="9" spans="1:243" ht="24.95" customHeight="1">
      <c r="A9" s="66" t="s">
        <v>1706</v>
      </c>
      <c r="B9" s="63"/>
      <c r="C9" s="62" t="s">
        <v>1707</v>
      </c>
      <c r="D9" s="63"/>
      <c r="E9" s="57"/>
      <c r="F9" s="57"/>
      <c r="G9" s="57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</row>
    <row r="10" spans="1:243" ht="24.95" customHeight="1">
      <c r="A10" s="66" t="s">
        <v>1708</v>
      </c>
      <c r="B10" s="63">
        <v>742</v>
      </c>
      <c r="C10" s="62"/>
      <c r="D10" s="63"/>
      <c r="E10" s="57"/>
      <c r="F10" s="57"/>
      <c r="G10" s="57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</row>
    <row r="11" spans="1:243" ht="24.95" customHeight="1">
      <c r="A11" s="67" t="s">
        <v>161</v>
      </c>
      <c r="B11" s="59">
        <f>SUM(B12:B13)</f>
        <v>21</v>
      </c>
      <c r="C11" s="68" t="s">
        <v>162</v>
      </c>
      <c r="D11" s="59">
        <f>SUM(D12:D13)</f>
        <v>5000</v>
      </c>
      <c r="E11" s="57"/>
      <c r="F11" s="57"/>
      <c r="G11" s="57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</row>
    <row r="12" spans="1:243" ht="24.95" customHeight="1">
      <c r="A12" s="70" t="s">
        <v>163</v>
      </c>
      <c r="B12" s="63">
        <v>21</v>
      </c>
      <c r="C12" s="62" t="s">
        <v>1709</v>
      </c>
      <c r="D12" s="63"/>
      <c r="E12" s="71"/>
      <c r="F12" s="71"/>
      <c r="G12" s="71"/>
    </row>
    <row r="13" spans="1:243" ht="24.95" customHeight="1">
      <c r="A13" s="70" t="s">
        <v>1535</v>
      </c>
      <c r="B13" s="63"/>
      <c r="C13" s="70" t="s">
        <v>170</v>
      </c>
      <c r="D13" s="63">
        <v>5000</v>
      </c>
      <c r="E13" s="71"/>
      <c r="F13" s="71"/>
      <c r="G13" s="71"/>
    </row>
    <row r="14" spans="1:243" ht="24.95" customHeight="1">
      <c r="A14" s="73"/>
      <c r="B14" s="63"/>
      <c r="C14" s="72" t="s">
        <v>200</v>
      </c>
      <c r="D14" s="63"/>
      <c r="E14" s="71"/>
      <c r="F14" s="71"/>
      <c r="G14" s="71"/>
    </row>
    <row r="15" spans="1:243" ht="24.95" customHeight="1">
      <c r="A15" s="73"/>
      <c r="B15" s="63"/>
      <c r="C15" s="72"/>
      <c r="D15" s="63"/>
      <c r="E15" s="71"/>
      <c r="F15" s="71"/>
      <c r="G15" s="71"/>
    </row>
    <row r="16" spans="1:243" ht="24.95" customHeight="1">
      <c r="A16" s="74" t="s">
        <v>203</v>
      </c>
      <c r="B16" s="59">
        <f>B5+B11</f>
        <v>5763</v>
      </c>
      <c r="C16" s="74" t="s">
        <v>204</v>
      </c>
      <c r="D16" s="59">
        <f>D5+D11</f>
        <v>5763</v>
      </c>
      <c r="E16" s="71"/>
      <c r="F16" s="71"/>
      <c r="G16" s="71"/>
    </row>
    <row r="17" spans="1:7" ht="20.100000000000001" customHeight="1">
      <c r="A17" s="71"/>
      <c r="B17" s="75"/>
      <c r="C17" s="75"/>
      <c r="D17" s="75"/>
      <c r="E17" s="71"/>
      <c r="F17" s="71"/>
      <c r="G17" s="71"/>
    </row>
    <row r="18" spans="1:7" ht="20.100000000000001" customHeight="1">
      <c r="A18" s="71"/>
      <c r="B18" s="75"/>
      <c r="C18" s="75"/>
      <c r="D18" s="75"/>
      <c r="E18" s="71"/>
      <c r="F18" s="71"/>
      <c r="G18" s="71"/>
    </row>
    <row r="19" spans="1:7" ht="20.100000000000001" customHeight="1">
      <c r="A19" s="71"/>
      <c r="B19" s="75"/>
      <c r="C19" s="75"/>
      <c r="D19" s="75"/>
      <c r="E19" s="71"/>
      <c r="F19" s="71"/>
      <c r="G19" s="71"/>
    </row>
    <row r="20" spans="1:7" ht="20.100000000000001" customHeight="1">
      <c r="A20" s="71"/>
      <c r="B20" s="75"/>
      <c r="C20" s="75"/>
      <c r="D20" s="75"/>
      <c r="E20" s="71"/>
      <c r="F20" s="71"/>
      <c r="G20" s="71"/>
    </row>
    <row r="21" spans="1:7" ht="20.100000000000001" customHeight="1">
      <c r="A21" s="71"/>
      <c r="B21" s="75"/>
      <c r="C21" s="75"/>
      <c r="D21" s="75"/>
      <c r="E21" s="71"/>
      <c r="F21" s="71"/>
      <c r="G21" s="71"/>
    </row>
    <row r="22" spans="1:7" ht="20.100000000000001" customHeight="1"/>
    <row r="23" spans="1:7" ht="20.100000000000001" customHeight="1"/>
    <row r="24" spans="1:7" ht="20.100000000000001" customHeight="1"/>
    <row r="25" spans="1:7" ht="20.100000000000001" customHeight="1"/>
    <row r="26" spans="1:7" ht="20.100000000000001" customHeight="1"/>
    <row r="27" spans="1:7" ht="20.100000000000001" customHeight="1"/>
    <row r="28" spans="1:7" ht="20.100000000000001" customHeight="1"/>
    <row r="29" spans="1:7" ht="19.7" customHeight="1"/>
    <row r="30" spans="1:7" ht="19.7" customHeight="1"/>
    <row r="31" spans="1:7" ht="19.7" customHeight="1"/>
    <row r="32" spans="1:7" ht="19.7" customHeight="1"/>
    <row r="33" ht="19.7" customHeight="1"/>
    <row r="34" ht="19.7" customHeight="1"/>
    <row r="35" ht="19.7" customHeight="1"/>
    <row r="36" ht="19.7" customHeight="1"/>
    <row r="37" ht="19.7" customHeight="1"/>
    <row r="38" ht="19.7" customHeight="1"/>
    <row r="39" ht="19.7" customHeight="1"/>
    <row r="40" ht="19.7" customHeight="1"/>
    <row r="41" ht="19.7" customHeight="1"/>
    <row r="42" ht="19.7" customHeight="1"/>
    <row r="43" ht="19.7" customHeight="1"/>
    <row r="44" ht="19.7" customHeight="1"/>
    <row r="45" ht="19.7" customHeight="1"/>
    <row r="46" ht="19.7" customHeight="1"/>
    <row r="47" ht="19.7" customHeight="1"/>
    <row r="48" ht="19.7" customHeight="1"/>
    <row r="49" ht="19.7" customHeight="1"/>
    <row r="50" ht="19.7" customHeight="1"/>
    <row r="51" ht="19.7" customHeight="1"/>
    <row r="52" ht="19.7" customHeight="1"/>
    <row r="53" ht="19.7" customHeight="1"/>
    <row r="54" ht="19.7" customHeight="1"/>
    <row r="55" ht="19.7" customHeight="1"/>
    <row r="56" ht="19.7" customHeight="1"/>
    <row r="57" ht="19.7" customHeight="1"/>
    <row r="58" ht="19.7" customHeight="1"/>
    <row r="59" ht="19.7" customHeight="1"/>
    <row r="60" ht="19.7" customHeight="1"/>
    <row r="61" ht="19.7" customHeight="1"/>
    <row r="62" ht="19.7" customHeight="1"/>
    <row r="63" ht="19.7" customHeight="1"/>
    <row r="64" ht="19.7" customHeight="1"/>
    <row r="65" ht="19.7" customHeight="1"/>
    <row r="66" ht="19.7" customHeight="1"/>
    <row r="67" ht="19.7" customHeight="1"/>
    <row r="68" ht="19.7" customHeight="1"/>
    <row r="69" ht="19.7" customHeight="1"/>
    <row r="70" ht="19.7" customHeight="1"/>
  </sheetData>
  <mergeCells count="1">
    <mergeCell ref="A2:D2"/>
  </mergeCells>
  <phoneticPr fontId="61" type="noConversion"/>
  <printOptions horizontalCentered="1"/>
  <pageMargins left="0.82638888888888895" right="0.70833333333333304" top="0.98402777777777795" bottom="0.78680555555555598" header="0.51180555555555596" footer="0.70833333333333304"/>
  <pageSetup paperSize="9" scale="92" orientation="portrait" useFirstPageNumber="1"/>
  <headerFooter>
    <oddFooter>&amp;C第 &amp;P 页，共 &amp;N 页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HG71"/>
  <sheetViews>
    <sheetView showZeros="0" workbookViewId="0">
      <selection activeCell="A2" sqref="A2:B2"/>
    </sheetView>
  </sheetViews>
  <sheetFormatPr defaultColWidth="9" defaultRowHeight="14.25"/>
  <cols>
    <col min="1" max="1" width="54.5" style="84" customWidth="1"/>
    <col min="2" max="2" width="23.375" style="85" customWidth="1"/>
    <col min="3" max="16384" width="9" style="47"/>
  </cols>
  <sheetData>
    <row r="1" spans="1:215" ht="27" customHeight="1">
      <c r="A1" s="86" t="s">
        <v>1710</v>
      </c>
    </row>
    <row r="2" spans="1:215" ht="27" customHeight="1">
      <c r="A2" s="536" t="s">
        <v>1913</v>
      </c>
      <c r="B2" s="537"/>
      <c r="C2" s="49"/>
    </row>
    <row r="3" spans="1:215" ht="19.899999999999999" customHeight="1">
      <c r="B3" s="53" t="s">
        <v>1219</v>
      </c>
    </row>
    <row r="4" spans="1:215" ht="20.100000000000001" customHeight="1">
      <c r="A4" s="87" t="s">
        <v>93</v>
      </c>
      <c r="B4" s="55" t="s">
        <v>1405</v>
      </c>
    </row>
    <row r="5" spans="1:215" ht="20.100000000000001" customHeight="1">
      <c r="A5" s="88" t="s">
        <v>1617</v>
      </c>
      <c r="B5" s="31">
        <f>SUM(B6:B12)</f>
        <v>2000</v>
      </c>
      <c r="C5" s="57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</row>
    <row r="6" spans="1:215" ht="20.100000000000001" customHeight="1">
      <c r="A6" s="89" t="s">
        <v>1618</v>
      </c>
      <c r="B6" s="31"/>
      <c r="C6" s="57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</row>
    <row r="7" spans="1:215" ht="20.100000000000001" customHeight="1">
      <c r="A7" s="89" t="s">
        <v>1619</v>
      </c>
      <c r="B7" s="33">
        <v>800</v>
      </c>
      <c r="C7" s="57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</row>
    <row r="8" spans="1:215" ht="20.100000000000001" customHeight="1">
      <c r="A8" s="89" t="s">
        <v>1620</v>
      </c>
      <c r="B8" s="33">
        <v>700</v>
      </c>
      <c r="C8" s="57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</row>
    <row r="9" spans="1:215" ht="20.100000000000001" customHeight="1">
      <c r="A9" s="89" t="s">
        <v>1621</v>
      </c>
      <c r="B9" s="33"/>
      <c r="C9" s="57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</row>
    <row r="10" spans="1:215" ht="20.100000000000001" customHeight="1">
      <c r="A10" s="90" t="s">
        <v>1622</v>
      </c>
      <c r="B10" s="33">
        <v>200</v>
      </c>
      <c r="C10" s="57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</row>
    <row r="11" spans="1:215" ht="20.100000000000001" customHeight="1">
      <c r="A11" s="89" t="s">
        <v>1623</v>
      </c>
      <c r="B11" s="33"/>
      <c r="C11" s="57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</row>
    <row r="12" spans="1:215" ht="20.100000000000001" customHeight="1">
      <c r="A12" s="89" t="s">
        <v>1624</v>
      </c>
      <c r="B12" s="33">
        <v>300</v>
      </c>
      <c r="C12" s="57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</row>
    <row r="13" spans="1:215" ht="20.100000000000001" customHeight="1">
      <c r="A13" s="88" t="s">
        <v>1625</v>
      </c>
      <c r="B13" s="31">
        <f>SUM(B14:B17)</f>
        <v>2000</v>
      </c>
      <c r="C13" s="57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</row>
    <row r="14" spans="1:215" ht="20.100000000000001" customHeight="1">
      <c r="A14" s="89" t="s">
        <v>1626</v>
      </c>
      <c r="B14" s="33">
        <v>1900</v>
      </c>
      <c r="C14" s="57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</row>
    <row r="15" spans="1:215" ht="20.100000000000001" customHeight="1">
      <c r="A15" s="89" t="s">
        <v>1627</v>
      </c>
      <c r="B15" s="33">
        <v>100</v>
      </c>
      <c r="C15" s="57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</row>
    <row r="16" spans="1:215" ht="20.100000000000001" customHeight="1">
      <c r="A16" s="89" t="s">
        <v>1628</v>
      </c>
      <c r="B16" s="33"/>
      <c r="C16" s="57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</row>
    <row r="17" spans="1:215" ht="20.100000000000001" customHeight="1">
      <c r="A17" s="89" t="s">
        <v>1629</v>
      </c>
      <c r="B17" s="33"/>
      <c r="C17" s="57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</row>
    <row r="18" spans="1:215" ht="20.100000000000001" customHeight="1">
      <c r="A18" s="88" t="s">
        <v>1630</v>
      </c>
      <c r="B18" s="31">
        <f>SUM(B19:B21)</f>
        <v>1000</v>
      </c>
      <c r="C18" s="57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</row>
    <row r="19" spans="1:215" ht="20.100000000000001" customHeight="1">
      <c r="A19" s="89" t="s">
        <v>1631</v>
      </c>
      <c r="B19" s="33">
        <v>1000</v>
      </c>
      <c r="C19" s="57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</row>
    <row r="20" spans="1:215" ht="20.100000000000001" customHeight="1">
      <c r="A20" s="89" t="s">
        <v>1632</v>
      </c>
      <c r="B20" s="33"/>
      <c r="C20" s="57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</row>
    <row r="21" spans="1:215" ht="20.100000000000001" customHeight="1">
      <c r="A21" s="89" t="s">
        <v>1633</v>
      </c>
      <c r="B21" s="33"/>
      <c r="C21" s="57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</row>
    <row r="22" spans="1:215" ht="20.100000000000001" customHeight="1">
      <c r="A22" s="88" t="s">
        <v>1634</v>
      </c>
      <c r="B22" s="31">
        <f>SUM(B23:B25)</f>
        <v>0</v>
      </c>
      <c r="C22" s="57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</row>
    <row r="23" spans="1:215" ht="20.100000000000001" customHeight="1">
      <c r="A23" s="89" t="s">
        <v>1635</v>
      </c>
      <c r="B23" s="31"/>
      <c r="C23" s="57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</row>
    <row r="24" spans="1:215" ht="20.100000000000001" customHeight="1">
      <c r="A24" s="89" t="s">
        <v>1636</v>
      </c>
      <c r="B24" s="31"/>
      <c r="C24" s="57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</row>
    <row r="25" spans="1:215" ht="20.100000000000001" customHeight="1">
      <c r="A25" s="89" t="s">
        <v>1637</v>
      </c>
      <c r="B25" s="31"/>
      <c r="C25" s="57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</row>
    <row r="26" spans="1:215" ht="20.100000000000001" customHeight="1">
      <c r="A26" s="88" t="s">
        <v>1638</v>
      </c>
      <c r="B26" s="31">
        <f>B27</f>
        <v>742</v>
      </c>
      <c r="C26" s="71"/>
    </row>
    <row r="27" spans="1:215" ht="20.100000000000001" customHeight="1">
      <c r="A27" s="89" t="s">
        <v>1639</v>
      </c>
      <c r="B27" s="33">
        <v>742</v>
      </c>
      <c r="C27" s="71"/>
    </row>
    <row r="28" spans="1:215" ht="20.100000000000001" customHeight="1">
      <c r="A28" s="89"/>
      <c r="B28" s="33"/>
      <c r="C28" s="71"/>
    </row>
    <row r="29" spans="1:215" ht="20.100000000000001" customHeight="1">
      <c r="A29" s="91" t="s">
        <v>203</v>
      </c>
      <c r="B29" s="31">
        <f>SUM(B5,B13,B18,B22,B26)</f>
        <v>5742</v>
      </c>
      <c r="C29" s="71"/>
    </row>
    <row r="30" spans="1:215" ht="19.7" customHeight="1">
      <c r="A30" s="92"/>
      <c r="B30" s="93"/>
      <c r="C30" s="71"/>
    </row>
    <row r="31" spans="1:215" ht="19.7" customHeight="1">
      <c r="A31" s="92"/>
      <c r="B31" s="93"/>
      <c r="C31" s="71"/>
    </row>
    <row r="32" spans="1:215" ht="19.7" customHeight="1">
      <c r="A32" s="92"/>
      <c r="B32" s="93"/>
      <c r="C32" s="71"/>
    </row>
    <row r="33" spans="1:3" ht="19.7" customHeight="1">
      <c r="A33" s="92"/>
      <c r="B33" s="93"/>
      <c r="C33" s="71"/>
    </row>
    <row r="34" spans="1:3" ht="19.7" customHeight="1">
      <c r="A34" s="92"/>
      <c r="B34" s="93"/>
      <c r="C34" s="71"/>
    </row>
    <row r="35" spans="1:3" ht="19.7" customHeight="1">
      <c r="A35" s="92"/>
      <c r="B35" s="93"/>
      <c r="C35" s="71"/>
    </row>
    <row r="36" spans="1:3" ht="19.7" customHeight="1">
      <c r="A36" s="92"/>
      <c r="B36" s="93"/>
      <c r="C36" s="71"/>
    </row>
    <row r="37" spans="1:3" ht="19.7" customHeight="1">
      <c r="A37" s="92"/>
      <c r="B37" s="93"/>
      <c r="C37" s="71"/>
    </row>
    <row r="38" spans="1:3" ht="19.7" customHeight="1"/>
    <row r="39" spans="1:3" ht="19.7" customHeight="1"/>
    <row r="40" spans="1:3" ht="19.7" customHeight="1"/>
    <row r="41" spans="1:3" ht="19.7" customHeight="1"/>
    <row r="42" spans="1:3" ht="19.7" customHeight="1"/>
    <row r="43" spans="1:3" ht="19.7" customHeight="1"/>
    <row r="44" spans="1:3" ht="19.7" customHeight="1"/>
    <row r="45" spans="1:3" ht="19.7" customHeight="1"/>
    <row r="46" spans="1:3" ht="19.7" customHeight="1"/>
    <row r="47" spans="1:3" ht="19.7" customHeight="1"/>
    <row r="48" spans="1:3" ht="19.7" customHeight="1"/>
    <row r="49" ht="19.7" customHeight="1"/>
    <row r="50" ht="19.7" customHeight="1"/>
    <row r="51" ht="19.7" customHeight="1"/>
    <row r="52" ht="19.7" customHeight="1"/>
    <row r="53" ht="19.7" customHeight="1"/>
    <row r="54" ht="19.7" customHeight="1"/>
    <row r="55" ht="19.7" customHeight="1"/>
    <row r="56" ht="19.7" customHeight="1"/>
    <row r="57" ht="19.7" customHeight="1"/>
    <row r="58" ht="19.7" customHeight="1"/>
    <row r="59" ht="19.7" customHeight="1"/>
    <row r="60" ht="19.7" customHeight="1"/>
    <row r="61" ht="19.7" customHeight="1"/>
    <row r="62" ht="19.7" customHeight="1"/>
    <row r="63" ht="19.7" customHeight="1"/>
    <row r="64" ht="19.7" customHeight="1"/>
    <row r="65" ht="19.7" customHeight="1"/>
    <row r="66" ht="19.7" customHeight="1"/>
    <row r="67" ht="19.7" customHeight="1"/>
    <row r="68" ht="19.7" customHeight="1"/>
    <row r="69" ht="19.7" customHeight="1"/>
    <row r="70" ht="19.7" customHeight="1"/>
    <row r="71" ht="19.7" customHeight="1"/>
  </sheetData>
  <mergeCells count="1">
    <mergeCell ref="A2:B2"/>
  </mergeCells>
  <phoneticPr fontId="61" type="noConversion"/>
  <printOptions horizontalCentered="1"/>
  <pageMargins left="0.82638888888888895" right="0.70833333333333304" top="0.98402777777777795" bottom="0.78680555555555598" header="0.51180555555555596" footer="0.70833333333333304"/>
  <pageSetup paperSize="9" scale="95" orientation="portrait" useFirstPageNumber="1"/>
  <headerFooter>
    <oddFooter>&amp;C第 &amp;P 页，共 &amp;N 页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IC71"/>
  <sheetViews>
    <sheetView showZeros="0" workbookViewId="0">
      <selection activeCell="A2" sqref="A2:B2"/>
    </sheetView>
  </sheetViews>
  <sheetFormatPr defaultColWidth="9" defaultRowHeight="14.25"/>
  <cols>
    <col min="1" max="1" width="55.5" style="47" customWidth="1"/>
    <col min="2" max="2" width="21.75" style="48" customWidth="1"/>
    <col min="3" max="3" width="35.5" style="47" customWidth="1"/>
    <col min="4" max="4" width="9.25" style="47" customWidth="1"/>
    <col min="5" max="16384" width="9" style="47"/>
  </cols>
  <sheetData>
    <row r="1" spans="1:237" ht="27" customHeight="1">
      <c r="A1" s="1" t="s">
        <v>1711</v>
      </c>
    </row>
    <row r="2" spans="1:237" ht="27" customHeight="1">
      <c r="A2" s="540" t="s">
        <v>1914</v>
      </c>
      <c r="B2" s="539"/>
      <c r="C2" s="76"/>
      <c r="D2" s="76"/>
    </row>
    <row r="3" spans="1:237" ht="23.25" customHeight="1">
      <c r="A3" s="51"/>
      <c r="B3" s="53" t="s">
        <v>1219</v>
      </c>
      <c r="D3" s="64"/>
    </row>
    <row r="4" spans="1:237" ht="23.25" customHeight="1">
      <c r="A4" s="54" t="s">
        <v>93</v>
      </c>
      <c r="B4" s="55" t="s">
        <v>1405</v>
      </c>
      <c r="D4" s="64"/>
    </row>
    <row r="5" spans="1:237" ht="23.25" customHeight="1">
      <c r="A5" s="77" t="s">
        <v>1642</v>
      </c>
      <c r="B5" s="31">
        <f>SUM(B6:B9)</f>
        <v>763</v>
      </c>
      <c r="C5" s="57"/>
      <c r="D5" s="57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</row>
    <row r="6" spans="1:237" ht="23.25" customHeight="1">
      <c r="A6" s="78" t="s">
        <v>1643</v>
      </c>
      <c r="B6" s="33">
        <v>21</v>
      </c>
      <c r="C6" s="57"/>
      <c r="D6" s="57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</row>
    <row r="7" spans="1:237" ht="23.25" customHeight="1">
      <c r="A7" s="78" t="s">
        <v>1644</v>
      </c>
      <c r="B7" s="33"/>
      <c r="C7" s="57"/>
      <c r="D7" s="57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</row>
    <row r="8" spans="1:237" ht="23.25" customHeight="1">
      <c r="A8" s="79" t="s">
        <v>1645</v>
      </c>
      <c r="B8" s="33">
        <v>742</v>
      </c>
      <c r="C8" s="57"/>
      <c r="D8" s="80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</row>
    <row r="9" spans="1:237" ht="23.25" customHeight="1">
      <c r="A9" s="79" t="s">
        <v>1646</v>
      </c>
      <c r="B9" s="31"/>
      <c r="C9" s="57"/>
      <c r="D9" s="57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</row>
    <row r="10" spans="1:237" ht="23.25" customHeight="1">
      <c r="A10" s="77" t="s">
        <v>1647</v>
      </c>
      <c r="B10" s="31">
        <f>SUM(B11:B17)</f>
        <v>0</v>
      </c>
      <c r="C10" s="57"/>
      <c r="D10" s="80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</row>
    <row r="11" spans="1:237" ht="23.25" customHeight="1">
      <c r="A11" s="79" t="s">
        <v>1648</v>
      </c>
      <c r="B11" s="33"/>
      <c r="C11" s="57"/>
      <c r="D11" s="57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</row>
    <row r="12" spans="1:237" ht="23.25" customHeight="1">
      <c r="A12" s="79" t="s">
        <v>1649</v>
      </c>
      <c r="B12" s="33"/>
      <c r="C12" s="57"/>
      <c r="D12" s="57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</row>
    <row r="13" spans="1:237" ht="23.25" customHeight="1">
      <c r="A13" s="78" t="s">
        <v>1650</v>
      </c>
      <c r="B13" s="33"/>
      <c r="C13" s="57"/>
      <c r="D13" s="57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</row>
    <row r="14" spans="1:237" ht="23.25" customHeight="1">
      <c r="A14" s="78" t="s">
        <v>1651</v>
      </c>
      <c r="B14" s="33"/>
      <c r="C14" s="57"/>
      <c r="D14" s="57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</row>
    <row r="15" spans="1:237" ht="23.25" customHeight="1">
      <c r="A15" s="78" t="s">
        <v>1652</v>
      </c>
      <c r="B15" s="33"/>
      <c r="C15" s="57"/>
      <c r="D15" s="57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</row>
    <row r="16" spans="1:237" ht="23.25" customHeight="1">
      <c r="A16" s="79" t="s">
        <v>1653</v>
      </c>
      <c r="B16" s="33"/>
      <c r="C16" s="57"/>
      <c r="D16" s="57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</row>
    <row r="17" spans="1:11" ht="23.25" customHeight="1">
      <c r="A17" s="79" t="s">
        <v>1654</v>
      </c>
      <c r="B17" s="33"/>
      <c r="C17" s="71"/>
      <c r="D17" s="71"/>
      <c r="E17" s="71"/>
      <c r="F17" s="71"/>
      <c r="G17" s="71"/>
      <c r="H17" s="71"/>
      <c r="I17" s="71"/>
      <c r="J17" s="71"/>
      <c r="K17" s="71"/>
    </row>
    <row r="18" spans="1:11" ht="23.25" customHeight="1">
      <c r="A18" s="77" t="s">
        <v>1655</v>
      </c>
      <c r="B18" s="31">
        <f>B19</f>
        <v>0</v>
      </c>
      <c r="C18" s="71"/>
      <c r="D18" s="71"/>
      <c r="E18" s="71"/>
      <c r="F18" s="71"/>
      <c r="G18" s="71"/>
      <c r="H18" s="71"/>
      <c r="I18" s="71"/>
      <c r="J18" s="71"/>
      <c r="K18" s="71"/>
    </row>
    <row r="19" spans="1:11" ht="23.25" customHeight="1">
      <c r="A19" s="79" t="s">
        <v>1656</v>
      </c>
      <c r="B19" s="33"/>
      <c r="C19" s="71"/>
      <c r="D19" s="71"/>
      <c r="E19" s="71"/>
      <c r="F19" s="71"/>
      <c r="G19" s="71"/>
      <c r="H19" s="71"/>
      <c r="I19" s="71"/>
      <c r="J19" s="71"/>
      <c r="K19" s="71"/>
    </row>
    <row r="20" spans="1:11" ht="23.25" customHeight="1">
      <c r="A20" s="81" t="s">
        <v>1657</v>
      </c>
      <c r="B20" s="31">
        <f>B21</f>
        <v>0</v>
      </c>
      <c r="C20" s="71"/>
      <c r="D20" s="71"/>
      <c r="E20" s="71"/>
      <c r="F20" s="71"/>
      <c r="G20" s="71"/>
      <c r="H20" s="71"/>
      <c r="I20" s="71"/>
      <c r="J20" s="71"/>
      <c r="K20" s="71"/>
    </row>
    <row r="21" spans="1:11" ht="23.25" customHeight="1">
      <c r="A21" s="79" t="s">
        <v>1658</v>
      </c>
      <c r="B21" s="33"/>
      <c r="C21" s="71"/>
      <c r="D21" s="71"/>
      <c r="E21" s="71"/>
      <c r="F21" s="71"/>
      <c r="G21" s="71"/>
      <c r="H21" s="71"/>
      <c r="I21" s="71"/>
      <c r="J21" s="71"/>
      <c r="K21" s="71"/>
    </row>
    <row r="22" spans="1:11" ht="23.25" customHeight="1">
      <c r="A22" s="79"/>
      <c r="B22" s="31"/>
      <c r="C22" s="71"/>
      <c r="D22" s="71"/>
      <c r="E22" s="71"/>
      <c r="F22" s="71"/>
      <c r="G22" s="71"/>
      <c r="H22" s="71"/>
      <c r="I22" s="71"/>
      <c r="J22" s="71"/>
      <c r="K22" s="71"/>
    </row>
    <row r="23" spans="1:11" ht="23.25" customHeight="1">
      <c r="A23" s="82" t="s">
        <v>1528</v>
      </c>
      <c r="B23" s="31">
        <f>SUM(B5,B10,B18,B20)</f>
        <v>763</v>
      </c>
      <c r="C23" s="71"/>
      <c r="D23" s="71"/>
      <c r="E23" s="71"/>
      <c r="F23" s="71"/>
      <c r="G23" s="71"/>
      <c r="H23" s="71"/>
      <c r="I23" s="71"/>
      <c r="J23" s="71"/>
      <c r="K23" s="71"/>
    </row>
    <row r="24" spans="1:11" ht="20.100000000000001" customHeight="1">
      <c r="A24" s="83"/>
      <c r="B24" s="75"/>
      <c r="C24" s="71"/>
      <c r="D24" s="71"/>
      <c r="E24" s="71"/>
      <c r="F24" s="71"/>
      <c r="G24" s="71"/>
      <c r="H24" s="71"/>
      <c r="I24" s="71"/>
      <c r="J24" s="71"/>
      <c r="K24" s="71"/>
    </row>
    <row r="25" spans="1:11" ht="20.100000000000001" customHeight="1">
      <c r="A25" s="71"/>
      <c r="B25" s="75"/>
      <c r="C25" s="71"/>
      <c r="D25" s="71"/>
      <c r="E25" s="71"/>
      <c r="F25" s="71"/>
      <c r="G25" s="71"/>
      <c r="H25" s="71"/>
      <c r="I25" s="71"/>
      <c r="J25" s="71"/>
      <c r="K25" s="71"/>
    </row>
    <row r="26" spans="1:11" ht="20.100000000000001" customHeight="1">
      <c r="A26" s="71"/>
      <c r="B26" s="75"/>
      <c r="C26" s="71"/>
      <c r="D26" s="71"/>
      <c r="E26" s="71"/>
      <c r="F26" s="71"/>
      <c r="G26" s="71"/>
      <c r="H26" s="71"/>
      <c r="I26" s="71"/>
      <c r="J26" s="71"/>
      <c r="K26" s="71"/>
    </row>
    <row r="27" spans="1:11" ht="20.100000000000001" customHeight="1">
      <c r="A27" s="71"/>
      <c r="B27" s="75"/>
      <c r="C27" s="71"/>
      <c r="D27" s="71"/>
      <c r="E27" s="71"/>
      <c r="F27" s="71"/>
      <c r="G27" s="71"/>
      <c r="H27" s="71"/>
      <c r="I27" s="71"/>
      <c r="J27" s="71"/>
      <c r="K27" s="71"/>
    </row>
    <row r="28" spans="1:11" ht="20.100000000000001" customHeight="1">
      <c r="A28" s="71"/>
      <c r="B28" s="75"/>
      <c r="C28" s="71"/>
      <c r="D28" s="71"/>
      <c r="E28" s="71"/>
      <c r="F28" s="71"/>
      <c r="G28" s="71"/>
      <c r="H28" s="71"/>
      <c r="I28" s="71"/>
      <c r="J28" s="71"/>
      <c r="K28" s="71"/>
    </row>
    <row r="29" spans="1:11" ht="20.100000000000001" customHeight="1">
      <c r="A29" s="71"/>
      <c r="B29" s="75"/>
      <c r="C29" s="71"/>
      <c r="D29" s="71"/>
      <c r="E29" s="71"/>
      <c r="F29" s="71"/>
      <c r="G29" s="71"/>
      <c r="H29" s="71"/>
      <c r="I29" s="71"/>
      <c r="J29" s="71"/>
      <c r="K29" s="71"/>
    </row>
    <row r="30" spans="1:11" ht="19.7" customHeight="1"/>
    <row r="31" spans="1:11" ht="19.7" customHeight="1"/>
    <row r="32" spans="1:11" ht="19.7" customHeight="1"/>
    <row r="33" ht="19.7" customHeight="1"/>
    <row r="34" ht="19.7" customHeight="1"/>
    <row r="35" ht="19.7" customHeight="1"/>
    <row r="36" ht="19.7" customHeight="1"/>
    <row r="37" ht="19.7" customHeight="1"/>
    <row r="38" ht="19.7" customHeight="1"/>
    <row r="39" ht="19.7" customHeight="1"/>
    <row r="40" ht="19.7" customHeight="1"/>
    <row r="41" ht="19.7" customHeight="1"/>
    <row r="42" ht="19.7" customHeight="1"/>
    <row r="43" ht="19.7" customHeight="1"/>
    <row r="44" ht="19.7" customHeight="1"/>
    <row r="45" ht="19.7" customHeight="1"/>
    <row r="46" ht="19.7" customHeight="1"/>
    <row r="47" ht="19.7" customHeight="1"/>
    <row r="48" ht="19.7" customHeight="1"/>
    <row r="49" ht="19.7" customHeight="1"/>
    <row r="50" ht="19.7" customHeight="1"/>
    <row r="51" ht="19.7" customHeight="1"/>
    <row r="52" ht="19.7" customHeight="1"/>
    <row r="53" ht="19.7" customHeight="1"/>
    <row r="54" ht="19.7" customHeight="1"/>
    <row r="55" ht="19.7" customHeight="1"/>
    <row r="56" ht="19.7" customHeight="1"/>
    <row r="57" ht="19.7" customHeight="1"/>
    <row r="58" ht="19.7" customHeight="1"/>
    <row r="59" ht="19.7" customHeight="1"/>
    <row r="60" ht="19.7" customHeight="1"/>
    <row r="61" ht="19.7" customHeight="1"/>
    <row r="62" ht="19.7" customHeight="1"/>
    <row r="63" ht="19.7" customHeight="1"/>
    <row r="64" ht="19.7" customHeight="1"/>
    <row r="65" ht="19.7" customHeight="1"/>
    <row r="66" ht="19.7" customHeight="1"/>
    <row r="67" ht="19.7" customHeight="1"/>
    <row r="68" ht="19.7" customHeight="1"/>
    <row r="69" ht="19.7" customHeight="1"/>
    <row r="70" ht="19.7" customHeight="1"/>
    <row r="71" ht="19.7" customHeight="1"/>
  </sheetData>
  <mergeCells count="1">
    <mergeCell ref="A2:B2"/>
  </mergeCells>
  <phoneticPr fontId="61" type="noConversion"/>
  <printOptions horizontalCentered="1"/>
  <pageMargins left="0.82638888888888895" right="0.70833333333333304" top="0.98402777777777795" bottom="0.78680555555555598" header="0.51180555555555596" footer="0.70833333333333304"/>
  <pageSetup paperSize="9" scale="95" orientation="portrait" useFirstPageNumber="1"/>
  <headerFooter>
    <oddFooter>&amp;C第 &amp;P 页，共 &amp;N 页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II70"/>
  <sheetViews>
    <sheetView showZeros="0" workbookViewId="0">
      <selection activeCell="A2" sqref="A2:D2"/>
    </sheetView>
  </sheetViews>
  <sheetFormatPr defaultColWidth="9" defaultRowHeight="14.25"/>
  <cols>
    <col min="1" max="1" width="31.25" style="47" customWidth="1"/>
    <col min="2" max="2" width="11.625" style="48" customWidth="1"/>
    <col min="3" max="3" width="32" style="48" customWidth="1"/>
    <col min="4" max="4" width="11.625" style="48" customWidth="1"/>
    <col min="5" max="16384" width="9" style="47"/>
  </cols>
  <sheetData>
    <row r="1" spans="1:243" ht="27" customHeight="1">
      <c r="A1" s="1" t="s">
        <v>1712</v>
      </c>
    </row>
    <row r="2" spans="1:243" ht="27" customHeight="1">
      <c r="A2" s="534" t="s">
        <v>1915</v>
      </c>
      <c r="B2" s="533"/>
      <c r="C2" s="533"/>
      <c r="D2" s="535"/>
      <c r="E2" s="49"/>
      <c r="F2" s="50"/>
      <c r="G2" s="49"/>
    </row>
    <row r="3" spans="1:243" ht="24.95" customHeight="1">
      <c r="A3" s="51"/>
      <c r="B3" s="52"/>
      <c r="D3" s="53" t="s">
        <v>1219</v>
      </c>
    </row>
    <row r="4" spans="1:243" ht="24.95" customHeight="1">
      <c r="A4" s="54" t="s">
        <v>93</v>
      </c>
      <c r="B4" s="55" t="s">
        <v>1405</v>
      </c>
      <c r="C4" s="56" t="s">
        <v>93</v>
      </c>
      <c r="D4" s="55" t="s">
        <v>1405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</row>
    <row r="5" spans="1:243" ht="24.95" customHeight="1">
      <c r="A5" s="58" t="s">
        <v>1661</v>
      </c>
      <c r="B5" s="59">
        <f>SUM(B6:B10)</f>
        <v>5742</v>
      </c>
      <c r="C5" s="60" t="s">
        <v>1662</v>
      </c>
      <c r="D5" s="59">
        <f>SUM(D6:D10)</f>
        <v>763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</row>
    <row r="6" spans="1:243" ht="24.95" customHeight="1">
      <c r="A6" s="61" t="s">
        <v>1700</v>
      </c>
      <c r="B6" s="59">
        <v>2000</v>
      </c>
      <c r="C6" s="62" t="s">
        <v>1701</v>
      </c>
      <c r="D6" s="63">
        <f>'46'!B5</f>
        <v>763</v>
      </c>
      <c r="E6" s="57"/>
      <c r="F6" s="57"/>
      <c r="G6" s="57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</row>
    <row r="7" spans="1:243" ht="24.95" customHeight="1">
      <c r="A7" s="65" t="s">
        <v>1702</v>
      </c>
      <c r="B7" s="63">
        <v>2000</v>
      </c>
      <c r="C7" s="62" t="s">
        <v>1703</v>
      </c>
      <c r="D7" s="63"/>
      <c r="E7" s="57"/>
      <c r="F7" s="57"/>
      <c r="G7" s="57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</row>
    <row r="8" spans="1:243" ht="24.95" customHeight="1">
      <c r="A8" s="65" t="s">
        <v>1704</v>
      </c>
      <c r="B8" s="63">
        <v>1000</v>
      </c>
      <c r="C8" s="62" t="s">
        <v>1705</v>
      </c>
      <c r="D8" s="63"/>
      <c r="E8" s="57"/>
      <c r="F8" s="57"/>
      <c r="G8" s="57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</row>
    <row r="9" spans="1:243" ht="24.95" customHeight="1">
      <c r="A9" s="66" t="s">
        <v>1706</v>
      </c>
      <c r="B9" s="63"/>
      <c r="C9" s="62" t="s">
        <v>1713</v>
      </c>
      <c r="D9" s="63"/>
      <c r="E9" s="57"/>
      <c r="F9" s="57"/>
      <c r="G9" s="57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</row>
    <row r="10" spans="1:243" ht="24.95" customHeight="1">
      <c r="A10" s="66" t="s">
        <v>1708</v>
      </c>
      <c r="B10" s="63">
        <v>742</v>
      </c>
      <c r="C10" s="62" t="s">
        <v>1707</v>
      </c>
      <c r="D10" s="63"/>
      <c r="E10" s="57"/>
      <c r="F10" s="57"/>
      <c r="G10" s="57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</row>
    <row r="11" spans="1:243" ht="24.95" customHeight="1">
      <c r="A11" s="67" t="s">
        <v>161</v>
      </c>
      <c r="B11" s="59">
        <f>SUM(B12:B13)</f>
        <v>21</v>
      </c>
      <c r="C11" s="68" t="s">
        <v>162</v>
      </c>
      <c r="D11" s="59">
        <f>SUM(D12:D15)</f>
        <v>5000</v>
      </c>
      <c r="E11" s="57"/>
      <c r="F11" s="57"/>
      <c r="G11" s="57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</row>
    <row r="12" spans="1:243" ht="24.95" customHeight="1">
      <c r="A12" s="70" t="s">
        <v>163</v>
      </c>
      <c r="B12" s="63">
        <v>21</v>
      </c>
      <c r="C12" s="62" t="s">
        <v>1709</v>
      </c>
      <c r="D12" s="63"/>
      <c r="E12" s="71"/>
      <c r="F12" s="71"/>
      <c r="G12" s="71"/>
    </row>
    <row r="13" spans="1:243" ht="24.95" customHeight="1">
      <c r="A13" s="70" t="s">
        <v>1535</v>
      </c>
      <c r="B13" s="63"/>
      <c r="C13" s="70" t="s">
        <v>170</v>
      </c>
      <c r="D13" s="63">
        <v>5000</v>
      </c>
      <c r="E13" s="71"/>
      <c r="F13" s="71"/>
      <c r="G13" s="71"/>
    </row>
    <row r="14" spans="1:243" ht="24.95" customHeight="1">
      <c r="A14" s="70"/>
      <c r="B14" s="63"/>
      <c r="C14" s="72" t="s">
        <v>200</v>
      </c>
      <c r="D14" s="59"/>
      <c r="E14" s="71"/>
      <c r="F14" s="71"/>
      <c r="G14" s="71"/>
    </row>
    <row r="15" spans="1:243" ht="24.95" customHeight="1">
      <c r="A15" s="73"/>
      <c r="B15" s="63"/>
      <c r="C15" s="70"/>
      <c r="D15" s="63"/>
      <c r="E15" s="71"/>
      <c r="F15" s="71"/>
      <c r="G15" s="71"/>
    </row>
    <row r="16" spans="1:243" ht="24.95" customHeight="1">
      <c r="A16" s="74" t="s">
        <v>203</v>
      </c>
      <c r="B16" s="59">
        <f>B5+B11</f>
        <v>5763</v>
      </c>
      <c r="C16" s="74" t="s">
        <v>204</v>
      </c>
      <c r="D16" s="59">
        <f>D5+D11</f>
        <v>5763</v>
      </c>
      <c r="E16" s="71"/>
      <c r="F16" s="71"/>
      <c r="G16" s="71"/>
    </row>
    <row r="17" spans="1:7" ht="20.100000000000001" customHeight="1">
      <c r="A17" s="71"/>
      <c r="B17" s="75"/>
      <c r="C17" s="75"/>
      <c r="D17" s="75"/>
      <c r="E17" s="71"/>
      <c r="F17" s="71"/>
      <c r="G17" s="71"/>
    </row>
    <row r="18" spans="1:7" ht="20.100000000000001" customHeight="1">
      <c r="A18" s="71"/>
      <c r="B18" s="75"/>
      <c r="C18" s="75"/>
      <c r="D18" s="75"/>
      <c r="E18" s="71"/>
      <c r="F18" s="71"/>
      <c r="G18" s="71"/>
    </row>
    <row r="19" spans="1:7" ht="20.100000000000001" customHeight="1">
      <c r="A19" s="71"/>
      <c r="B19" s="75"/>
      <c r="C19" s="75"/>
      <c r="D19" s="75"/>
      <c r="E19" s="71"/>
      <c r="F19" s="71"/>
      <c r="G19" s="71"/>
    </row>
    <row r="20" spans="1:7" ht="20.100000000000001" customHeight="1">
      <c r="A20" s="71"/>
      <c r="B20" s="75"/>
      <c r="C20" s="75"/>
      <c r="D20" s="75"/>
      <c r="E20" s="71"/>
      <c r="F20" s="71"/>
      <c r="G20" s="71"/>
    </row>
    <row r="21" spans="1:7" ht="20.100000000000001" customHeight="1">
      <c r="A21" s="71"/>
      <c r="B21" s="75"/>
      <c r="C21" s="75"/>
      <c r="D21" s="75"/>
      <c r="E21" s="71"/>
      <c r="F21" s="71"/>
      <c r="G21" s="71"/>
    </row>
    <row r="22" spans="1:7" ht="20.100000000000001" customHeight="1"/>
    <row r="23" spans="1:7" ht="20.100000000000001" customHeight="1"/>
    <row r="24" spans="1:7" ht="20.100000000000001" customHeight="1"/>
    <row r="25" spans="1:7" ht="20.100000000000001" customHeight="1"/>
    <row r="26" spans="1:7" ht="20.100000000000001" customHeight="1"/>
    <row r="27" spans="1:7" ht="20.100000000000001" customHeight="1"/>
    <row r="28" spans="1:7" ht="20.100000000000001" customHeight="1"/>
    <row r="29" spans="1:7" ht="19.7" customHeight="1"/>
    <row r="30" spans="1:7" ht="19.7" customHeight="1"/>
    <row r="31" spans="1:7" ht="19.7" customHeight="1"/>
    <row r="32" spans="1:7" ht="19.7" customHeight="1"/>
    <row r="33" ht="19.7" customHeight="1"/>
    <row r="34" ht="19.7" customHeight="1"/>
    <row r="35" ht="19.7" customHeight="1"/>
    <row r="36" ht="19.7" customHeight="1"/>
    <row r="37" ht="19.7" customHeight="1"/>
    <row r="38" ht="19.7" customHeight="1"/>
    <row r="39" ht="19.7" customHeight="1"/>
    <row r="40" ht="19.7" customHeight="1"/>
    <row r="41" ht="19.7" customHeight="1"/>
    <row r="42" ht="19.7" customHeight="1"/>
    <row r="43" ht="19.7" customHeight="1"/>
    <row r="44" ht="19.7" customHeight="1"/>
    <row r="45" ht="19.7" customHeight="1"/>
    <row r="46" ht="19.7" customHeight="1"/>
    <row r="47" ht="19.7" customHeight="1"/>
    <row r="48" ht="19.7" customHeight="1"/>
    <row r="49" ht="19.7" customHeight="1"/>
    <row r="50" ht="19.7" customHeight="1"/>
    <row r="51" ht="19.7" customHeight="1"/>
    <row r="52" ht="19.7" customHeight="1"/>
    <row r="53" ht="19.7" customHeight="1"/>
    <row r="54" ht="19.7" customHeight="1"/>
    <row r="55" ht="19.7" customHeight="1"/>
    <row r="56" ht="19.7" customHeight="1"/>
    <row r="57" ht="19.7" customHeight="1"/>
    <row r="58" ht="19.7" customHeight="1"/>
    <row r="59" ht="19.7" customHeight="1"/>
    <row r="60" ht="19.7" customHeight="1"/>
    <row r="61" ht="19.7" customHeight="1"/>
    <row r="62" ht="19.7" customHeight="1"/>
    <row r="63" ht="19.7" customHeight="1"/>
    <row r="64" ht="19.7" customHeight="1"/>
    <row r="65" ht="19.7" customHeight="1"/>
    <row r="66" ht="19.7" customHeight="1"/>
    <row r="67" ht="19.7" customHeight="1"/>
    <row r="68" ht="19.7" customHeight="1"/>
    <row r="69" ht="19.7" customHeight="1"/>
    <row r="70" ht="19.7" customHeight="1"/>
  </sheetData>
  <mergeCells count="1">
    <mergeCell ref="A2:D2"/>
  </mergeCells>
  <phoneticPr fontId="61" type="noConversion"/>
  <printOptions horizontalCentered="1"/>
  <pageMargins left="0.82638888888888895" right="0.70833333333333304" top="0.98402777777777795" bottom="0.78680555555555598" header="0.51180555555555596" footer="0.70833333333333304"/>
  <pageSetup paperSize="9" scale="92" orientation="portrait" useFirstPageNumber="1"/>
  <headerFooter>
    <oddFooter>&amp;C第 &amp;P 页，共 &amp;N 页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00"/>
  </sheetPr>
  <dimension ref="A1:HG43"/>
  <sheetViews>
    <sheetView workbookViewId="0">
      <selection activeCell="B8" sqref="B8"/>
    </sheetView>
  </sheetViews>
  <sheetFormatPr defaultColWidth="9" defaultRowHeight="32.25" customHeight="1"/>
  <cols>
    <col min="1" max="1" width="37.25" style="25" customWidth="1"/>
    <col min="2" max="4" width="13.75" style="25" customWidth="1"/>
    <col min="5" max="5" width="9" style="25" customWidth="1"/>
    <col min="6" max="184" width="10.75" style="25" customWidth="1"/>
    <col min="185" max="215" width="9" style="25"/>
  </cols>
  <sheetData>
    <row r="1" spans="1:215" ht="27" customHeight="1">
      <c r="A1" s="1" t="s">
        <v>1714</v>
      </c>
      <c r="B1" s="1"/>
    </row>
    <row r="2" spans="1:215" ht="36.75" customHeight="1">
      <c r="A2" s="507" t="s">
        <v>1715</v>
      </c>
      <c r="B2" s="507"/>
      <c r="C2" s="541"/>
      <c r="D2" s="541"/>
      <c r="E2" s="40"/>
    </row>
    <row r="3" spans="1:215" s="35" customFormat="1" ht="29.25" customHeight="1">
      <c r="C3" s="27"/>
      <c r="D3" s="29" t="s">
        <v>1219</v>
      </c>
    </row>
    <row r="4" spans="1:215" s="36" customFormat="1" ht="39.75" customHeight="1">
      <c r="A4" s="42" t="s">
        <v>1404</v>
      </c>
      <c r="B4" s="42" t="s">
        <v>1428</v>
      </c>
      <c r="C4" s="30" t="s">
        <v>1716</v>
      </c>
      <c r="D4" s="30" t="s">
        <v>1717</v>
      </c>
      <c r="E4" s="43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</row>
    <row r="5" spans="1:215" s="37" customFormat="1" ht="39.75" customHeight="1">
      <c r="A5" s="44" t="s">
        <v>1718</v>
      </c>
      <c r="B5" s="16">
        <f>SUM(C5:D5)</f>
        <v>1240109</v>
      </c>
      <c r="C5" s="16">
        <v>674256</v>
      </c>
      <c r="D5" s="16">
        <v>565853</v>
      </c>
      <c r="E5" s="45"/>
    </row>
    <row r="6" spans="1:215" s="38" customFormat="1" ht="39.75" customHeight="1">
      <c r="A6" s="44" t="s">
        <v>1719</v>
      </c>
      <c r="B6" s="31">
        <f>SUM(C6:D6)</f>
        <v>411399</v>
      </c>
      <c r="C6" s="31">
        <v>41099</v>
      </c>
      <c r="D6" s="31">
        <v>370300</v>
      </c>
      <c r="E6" s="39"/>
    </row>
    <row r="7" spans="1:215" s="39" customFormat="1" ht="39.75" customHeight="1">
      <c r="A7" s="44" t="s">
        <v>1720</v>
      </c>
      <c r="B7" s="31">
        <f>SUM(C7:D7)</f>
        <v>9988</v>
      </c>
      <c r="C7" s="31">
        <v>1789</v>
      </c>
      <c r="D7" s="31">
        <v>8199</v>
      </c>
    </row>
    <row r="8" spans="1:215" s="39" customFormat="1" ht="39.75" customHeight="1">
      <c r="A8" s="44" t="s">
        <v>1721</v>
      </c>
      <c r="B8" s="31">
        <f>SUM(C8:D8)</f>
        <v>1641520</v>
      </c>
      <c r="C8" s="31">
        <f>C5+C6-C7</f>
        <v>713566</v>
      </c>
      <c r="D8" s="31">
        <f>D5+D6-D7</f>
        <v>927954</v>
      </c>
    </row>
    <row r="9" spans="1:215" ht="19.7" customHeight="1"/>
    <row r="10" spans="1:215" ht="19.7" customHeight="1"/>
    <row r="11" spans="1:215" ht="19.7" customHeight="1"/>
    <row r="12" spans="1:215" ht="19.7" customHeight="1"/>
    <row r="13" spans="1:215" ht="19.7" customHeight="1"/>
    <row r="14" spans="1:215" ht="19.7" customHeight="1"/>
    <row r="15" spans="1:215" ht="19.7" customHeight="1"/>
    <row r="16" spans="1:215" ht="19.7" customHeight="1"/>
    <row r="17" ht="19.7" customHeight="1"/>
    <row r="18" ht="19.7" customHeight="1"/>
    <row r="19" ht="19.7" customHeight="1"/>
    <row r="20" ht="19.7" customHeight="1"/>
    <row r="21" ht="19.7" customHeight="1"/>
    <row r="22" ht="19.7" customHeight="1"/>
    <row r="23" ht="19.7" customHeight="1"/>
    <row r="24" ht="19.7" customHeight="1"/>
    <row r="25" ht="19.7" customHeight="1"/>
    <row r="26" ht="19.7" customHeight="1"/>
    <row r="27" ht="19.7" customHeight="1"/>
    <row r="28" ht="19.7" customHeight="1"/>
    <row r="29" ht="19.7" customHeight="1"/>
    <row r="30" ht="19.7" customHeight="1"/>
    <row r="31" ht="19.7" customHeight="1"/>
    <row r="32" ht="19.7" customHeight="1"/>
    <row r="33" ht="19.7" customHeight="1"/>
    <row r="34" ht="19.7" customHeight="1"/>
    <row r="35" ht="19.7" customHeight="1"/>
    <row r="36" ht="19.7" customHeight="1"/>
    <row r="37" ht="19.7" customHeight="1"/>
    <row r="38" ht="19.7" customHeight="1"/>
    <row r="39" ht="19.7" customHeight="1"/>
    <row r="40" ht="19.7" customHeight="1"/>
    <row r="41" ht="19.7" customHeight="1"/>
    <row r="42" ht="19.7" customHeight="1"/>
    <row r="43" ht="19.7" customHeight="1"/>
  </sheetData>
  <mergeCells count="1">
    <mergeCell ref="A2:D2"/>
  </mergeCells>
  <phoneticPr fontId="61" type="noConversion"/>
  <printOptions horizontalCentered="1"/>
  <pageMargins left="0.82638888888888895" right="0.70833333333333304" top="0.98402777777777795" bottom="0.78680555555555598" header="0.51180555555555596" footer="0.70833333333333304"/>
  <pageSetup paperSize="9" scale="95" orientation="portrait" useFirstPageNumber="1"/>
  <headerFooter>
    <oddFooter>&amp;C第 &amp;P 页，共 &amp;N 页</oddFooter>
  </headerFooter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ID8"/>
  <sheetViews>
    <sheetView workbookViewId="0">
      <selection activeCell="C8" sqref="C8"/>
    </sheetView>
  </sheetViews>
  <sheetFormatPr defaultColWidth="9" defaultRowHeight="32.25" customHeight="1"/>
  <cols>
    <col min="1" max="1" width="36.25" style="25" customWidth="1"/>
    <col min="2" max="4" width="14.25" style="25" customWidth="1"/>
    <col min="5" max="15" width="9" style="25" customWidth="1"/>
    <col min="16" max="207" width="10.75" style="25" customWidth="1"/>
    <col min="208" max="238" width="9" style="25"/>
  </cols>
  <sheetData>
    <row r="1" spans="1:238" ht="27" customHeight="1">
      <c r="A1" s="1" t="s">
        <v>1722</v>
      </c>
      <c r="B1" s="1"/>
    </row>
    <row r="2" spans="1:238" s="34" customFormat="1" ht="36.75" customHeight="1">
      <c r="A2" s="507" t="s">
        <v>1723</v>
      </c>
      <c r="B2" s="507"/>
      <c r="C2" s="541"/>
      <c r="D2" s="541"/>
      <c r="E2" s="40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</row>
    <row r="3" spans="1:238" s="35" customFormat="1" ht="31.5" customHeight="1">
      <c r="C3" s="27"/>
      <c r="D3" s="29" t="s">
        <v>1219</v>
      </c>
    </row>
    <row r="4" spans="1:238" s="36" customFormat="1" ht="38.25" customHeight="1">
      <c r="A4" s="42" t="s">
        <v>1404</v>
      </c>
      <c r="B4" s="42" t="s">
        <v>1428</v>
      </c>
      <c r="C4" s="30" t="s">
        <v>1716</v>
      </c>
      <c r="D4" s="30" t="s">
        <v>1717</v>
      </c>
      <c r="E4" s="43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</row>
    <row r="5" spans="1:238" s="37" customFormat="1" ht="38.25" customHeight="1">
      <c r="A5" s="44" t="s">
        <v>1724</v>
      </c>
      <c r="B5" s="16">
        <f>SUM(C5:D5)</f>
        <v>1212148</v>
      </c>
      <c r="C5" s="31">
        <v>669008</v>
      </c>
      <c r="D5" s="16">
        <v>543140</v>
      </c>
      <c r="E5" s="45"/>
    </row>
    <row r="6" spans="1:238" s="38" customFormat="1" ht="38.25" customHeight="1">
      <c r="A6" s="44" t="s">
        <v>1725</v>
      </c>
      <c r="B6" s="31">
        <f>SUM(C6:D6)</f>
        <v>326423</v>
      </c>
      <c r="C6" s="31">
        <v>95143</v>
      </c>
      <c r="D6" s="46">
        <v>231280</v>
      </c>
      <c r="E6" s="39"/>
    </row>
    <row r="7" spans="1:238" s="39" customFormat="1" ht="38.25" customHeight="1">
      <c r="A7" s="44" t="s">
        <v>1726</v>
      </c>
      <c r="B7" s="31">
        <f>SUM(C7:D7)</f>
        <v>81930</v>
      </c>
      <c r="C7" s="31">
        <v>54050</v>
      </c>
      <c r="D7" s="31">
        <v>27880</v>
      </c>
    </row>
    <row r="8" spans="1:238" s="39" customFormat="1" ht="38.25" customHeight="1">
      <c r="A8" s="44" t="s">
        <v>1727</v>
      </c>
      <c r="B8" s="31">
        <f>B5+B6-B7</f>
        <v>1456641</v>
      </c>
      <c r="C8" s="31">
        <f>C5+C6-C7</f>
        <v>710101</v>
      </c>
      <c r="D8" s="31">
        <f>D5+D6-D7</f>
        <v>746540</v>
      </c>
    </row>
  </sheetData>
  <mergeCells count="1">
    <mergeCell ref="A2:D2"/>
  </mergeCells>
  <phoneticPr fontId="61" type="noConversion"/>
  <printOptions horizontalCentered="1"/>
  <pageMargins left="0.82638888888888895" right="0.70833333333333304" top="0.98402777777777795" bottom="0.78680555555555598" header="0.51180555555555596" footer="0.70833333333333304"/>
  <pageSetup paperSize="9" scale="95" orientation="portrait" useFirstPageNumber="1"/>
  <headerFooter>
    <oddFooter>&amp;C第 &amp;P 页，共 &amp;N 页</oddFooter>
  </headerFooter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workbookViewId="0">
      <selection activeCell="A2" sqref="A2:E2"/>
    </sheetView>
  </sheetViews>
  <sheetFormatPr defaultColWidth="9" defaultRowHeight="14.25"/>
  <cols>
    <col min="1" max="1" width="24.625" customWidth="1"/>
    <col min="2" max="2" width="37.375" customWidth="1"/>
    <col min="3" max="3" width="9.375" customWidth="1"/>
    <col min="4" max="4" width="9.25" customWidth="1"/>
    <col min="5" max="5" width="9.625" customWidth="1"/>
  </cols>
  <sheetData>
    <row r="1" spans="1:5" ht="27" customHeight="1">
      <c r="A1" s="1" t="s">
        <v>1728</v>
      </c>
      <c r="B1" s="25"/>
      <c r="C1" s="25"/>
      <c r="D1" s="26"/>
      <c r="E1" s="25"/>
    </row>
    <row r="2" spans="1:5" ht="22.5">
      <c r="A2" s="507" t="s">
        <v>1729</v>
      </c>
      <c r="B2" s="507"/>
      <c r="C2" s="507"/>
      <c r="D2" s="507"/>
      <c r="E2" s="507"/>
    </row>
    <row r="3" spans="1:5" ht="15.75">
      <c r="A3" s="27"/>
      <c r="B3" s="27"/>
      <c r="C3" s="27"/>
      <c r="D3" s="28"/>
      <c r="E3" s="29" t="s">
        <v>1219</v>
      </c>
    </row>
    <row r="4" spans="1:5" ht="21" customHeight="1">
      <c r="A4" s="30" t="s">
        <v>1730</v>
      </c>
      <c r="B4" s="30" t="s">
        <v>1731</v>
      </c>
      <c r="C4" s="30" t="s">
        <v>1732</v>
      </c>
      <c r="D4" s="30" t="s">
        <v>1733</v>
      </c>
      <c r="E4" s="30" t="s">
        <v>1734</v>
      </c>
    </row>
    <row r="5" spans="1:5" ht="21" customHeight="1">
      <c r="A5" s="30" t="s">
        <v>1735</v>
      </c>
      <c r="B5" s="30"/>
      <c r="C5" s="30"/>
      <c r="D5" s="30"/>
      <c r="E5" s="31">
        <f>SUM(E6:E12)</f>
        <v>11093</v>
      </c>
    </row>
    <row r="6" spans="1:5" ht="21" customHeight="1">
      <c r="A6" s="32" t="s">
        <v>1736</v>
      </c>
      <c r="B6" s="32" t="s">
        <v>1737</v>
      </c>
      <c r="C6" s="32" t="s">
        <v>1738</v>
      </c>
      <c r="D6" s="32" t="s">
        <v>1739</v>
      </c>
      <c r="E6" s="33">
        <v>820</v>
      </c>
    </row>
    <row r="7" spans="1:5" ht="21" customHeight="1">
      <c r="A7" s="32" t="s">
        <v>1740</v>
      </c>
      <c r="B7" s="32" t="s">
        <v>1741</v>
      </c>
      <c r="C7" s="32" t="s">
        <v>1742</v>
      </c>
      <c r="D7" s="32" t="s">
        <v>1739</v>
      </c>
      <c r="E7" s="33">
        <v>4000</v>
      </c>
    </row>
    <row r="8" spans="1:5" ht="21" customHeight="1">
      <c r="A8" s="32" t="s">
        <v>1743</v>
      </c>
      <c r="B8" s="32" t="s">
        <v>1744</v>
      </c>
      <c r="C8" s="32" t="s">
        <v>1745</v>
      </c>
      <c r="D8" s="32" t="s">
        <v>1739</v>
      </c>
      <c r="E8" s="33">
        <v>380</v>
      </c>
    </row>
    <row r="9" spans="1:5" ht="21" customHeight="1">
      <c r="A9" s="32" t="s">
        <v>1746</v>
      </c>
      <c r="B9" s="32" t="s">
        <v>1747</v>
      </c>
      <c r="C9" s="32" t="s">
        <v>1742</v>
      </c>
      <c r="D9" s="32" t="s">
        <v>1739</v>
      </c>
      <c r="E9" s="33">
        <v>1500</v>
      </c>
    </row>
    <row r="10" spans="1:5" ht="21" customHeight="1">
      <c r="A10" s="32" t="s">
        <v>1740</v>
      </c>
      <c r="B10" s="32" t="s">
        <v>1748</v>
      </c>
      <c r="C10" s="32" t="s">
        <v>1742</v>
      </c>
      <c r="D10" s="32" t="s">
        <v>1739</v>
      </c>
      <c r="E10" s="33">
        <v>1000</v>
      </c>
    </row>
    <row r="11" spans="1:5" ht="21" customHeight="1">
      <c r="A11" s="32" t="s">
        <v>1740</v>
      </c>
      <c r="B11" s="32" t="s">
        <v>1749</v>
      </c>
      <c r="C11" s="32" t="s">
        <v>1742</v>
      </c>
      <c r="D11" s="32" t="s">
        <v>1739</v>
      </c>
      <c r="E11" s="33">
        <v>1500</v>
      </c>
    </row>
    <row r="12" spans="1:5" ht="21" customHeight="1">
      <c r="A12" s="32" t="s">
        <v>1750</v>
      </c>
      <c r="B12" s="32" t="s">
        <v>1751</v>
      </c>
      <c r="C12" s="32" t="s">
        <v>1738</v>
      </c>
      <c r="D12" s="32" t="s">
        <v>1739</v>
      </c>
      <c r="E12" s="33">
        <v>1893</v>
      </c>
    </row>
    <row r="13" spans="1:5" ht="21" customHeight="1">
      <c r="A13" s="15" t="s">
        <v>1752</v>
      </c>
      <c r="B13" s="32"/>
      <c r="C13" s="32"/>
      <c r="D13" s="32"/>
      <c r="E13" s="31">
        <f>SUM(E14:E56)</f>
        <v>102400</v>
      </c>
    </row>
    <row r="14" spans="1:5" ht="21" customHeight="1">
      <c r="A14" s="32" t="s">
        <v>1753</v>
      </c>
      <c r="B14" s="32" t="s">
        <v>1754</v>
      </c>
      <c r="C14" s="32" t="s">
        <v>1755</v>
      </c>
      <c r="D14" s="32" t="s">
        <v>1756</v>
      </c>
      <c r="E14" s="33">
        <v>7300</v>
      </c>
    </row>
    <row r="15" spans="1:5" ht="21" customHeight="1">
      <c r="A15" s="32" t="s">
        <v>1757</v>
      </c>
      <c r="B15" s="32" t="s">
        <v>1758</v>
      </c>
      <c r="C15" s="32" t="s">
        <v>1759</v>
      </c>
      <c r="D15" s="32" t="s">
        <v>1756</v>
      </c>
      <c r="E15" s="33">
        <v>21700</v>
      </c>
    </row>
    <row r="16" spans="1:5" ht="21" customHeight="1">
      <c r="A16" s="32" t="s">
        <v>1760</v>
      </c>
      <c r="B16" s="32" t="s">
        <v>1761</v>
      </c>
      <c r="C16" s="32" t="s">
        <v>1762</v>
      </c>
      <c r="D16" s="32" t="s">
        <v>1756</v>
      </c>
      <c r="E16" s="33">
        <v>10000</v>
      </c>
    </row>
    <row r="17" spans="1:5" ht="21" customHeight="1">
      <c r="A17" s="32" t="s">
        <v>1763</v>
      </c>
      <c r="B17" s="32" t="s">
        <v>1764</v>
      </c>
      <c r="C17" s="32" t="s">
        <v>1765</v>
      </c>
      <c r="D17" s="32" t="s">
        <v>1756</v>
      </c>
      <c r="E17" s="33">
        <v>-5000</v>
      </c>
    </row>
    <row r="18" spans="1:5" ht="21" customHeight="1">
      <c r="A18" s="32" t="s">
        <v>1766</v>
      </c>
      <c r="B18" s="32" t="s">
        <v>1767</v>
      </c>
      <c r="C18" s="32" t="s">
        <v>1768</v>
      </c>
      <c r="D18" s="32" t="s">
        <v>1756</v>
      </c>
      <c r="E18" s="33">
        <v>5759</v>
      </c>
    </row>
    <row r="19" spans="1:5" ht="21" customHeight="1">
      <c r="A19" s="32" t="s">
        <v>1746</v>
      </c>
      <c r="B19" s="32" t="s">
        <v>1769</v>
      </c>
      <c r="C19" s="32" t="s">
        <v>1768</v>
      </c>
      <c r="D19" s="32" t="s">
        <v>1756</v>
      </c>
      <c r="E19" s="33">
        <v>1400</v>
      </c>
    </row>
    <row r="20" spans="1:5" ht="21" customHeight="1">
      <c r="A20" s="32" t="s">
        <v>1746</v>
      </c>
      <c r="B20" s="32" t="s">
        <v>1770</v>
      </c>
      <c r="C20" s="32" t="s">
        <v>1768</v>
      </c>
      <c r="D20" s="32" t="s">
        <v>1756</v>
      </c>
      <c r="E20" s="33">
        <v>1300</v>
      </c>
    </row>
    <row r="21" spans="1:5" ht="21" customHeight="1">
      <c r="A21" s="32" t="s">
        <v>1766</v>
      </c>
      <c r="B21" s="32" t="s">
        <v>1771</v>
      </c>
      <c r="C21" s="32" t="s">
        <v>1768</v>
      </c>
      <c r="D21" s="32" t="s">
        <v>1756</v>
      </c>
      <c r="E21" s="33">
        <v>500</v>
      </c>
    </row>
    <row r="22" spans="1:5" ht="21" customHeight="1">
      <c r="A22" s="32" t="s">
        <v>1772</v>
      </c>
      <c r="B22" s="32" t="s">
        <v>1773</v>
      </c>
      <c r="C22" s="32" t="s">
        <v>1768</v>
      </c>
      <c r="D22" s="32" t="s">
        <v>1756</v>
      </c>
      <c r="E22" s="33">
        <v>730</v>
      </c>
    </row>
    <row r="23" spans="1:5" ht="21" customHeight="1">
      <c r="A23" s="32" t="s">
        <v>1746</v>
      </c>
      <c r="B23" s="32" t="s">
        <v>1774</v>
      </c>
      <c r="C23" s="32" t="s">
        <v>1768</v>
      </c>
      <c r="D23" s="32" t="s">
        <v>1756</v>
      </c>
      <c r="E23" s="33">
        <v>1800</v>
      </c>
    </row>
    <row r="24" spans="1:5" ht="21" customHeight="1">
      <c r="A24" s="32" t="s">
        <v>1775</v>
      </c>
      <c r="B24" s="32" t="s">
        <v>1776</v>
      </c>
      <c r="C24" s="32" t="s">
        <v>1768</v>
      </c>
      <c r="D24" s="32" t="s">
        <v>1756</v>
      </c>
      <c r="E24" s="33">
        <v>4087</v>
      </c>
    </row>
    <row r="25" spans="1:5" ht="21" customHeight="1">
      <c r="A25" s="32" t="s">
        <v>1775</v>
      </c>
      <c r="B25" s="32" t="s">
        <v>1777</v>
      </c>
      <c r="C25" s="32" t="s">
        <v>1768</v>
      </c>
      <c r="D25" s="32" t="s">
        <v>1756</v>
      </c>
      <c r="E25" s="33">
        <v>3324</v>
      </c>
    </row>
    <row r="26" spans="1:5" ht="21" customHeight="1">
      <c r="A26" s="32" t="s">
        <v>1775</v>
      </c>
      <c r="B26" s="32" t="s">
        <v>1778</v>
      </c>
      <c r="C26" s="32" t="s">
        <v>1768</v>
      </c>
      <c r="D26" s="32" t="s">
        <v>1756</v>
      </c>
      <c r="E26" s="33">
        <v>2628</v>
      </c>
    </row>
    <row r="27" spans="1:5" ht="21" customHeight="1">
      <c r="A27" s="32" t="s">
        <v>1779</v>
      </c>
      <c r="B27" s="32" t="s">
        <v>1780</v>
      </c>
      <c r="C27" s="32" t="s">
        <v>1768</v>
      </c>
      <c r="D27" s="32" t="s">
        <v>1756</v>
      </c>
      <c r="E27" s="33">
        <v>1212</v>
      </c>
    </row>
    <row r="28" spans="1:5" ht="21" customHeight="1">
      <c r="A28" s="32" t="s">
        <v>1779</v>
      </c>
      <c r="B28" s="32" t="s">
        <v>1781</v>
      </c>
      <c r="C28" s="32" t="s">
        <v>1768</v>
      </c>
      <c r="D28" s="32" t="s">
        <v>1756</v>
      </c>
      <c r="E28" s="33">
        <v>1912</v>
      </c>
    </row>
    <row r="29" spans="1:5" ht="21" customHeight="1">
      <c r="A29" s="32" t="s">
        <v>1779</v>
      </c>
      <c r="B29" s="32" t="s">
        <v>1782</v>
      </c>
      <c r="C29" s="32" t="s">
        <v>1768</v>
      </c>
      <c r="D29" s="32" t="s">
        <v>1756</v>
      </c>
      <c r="E29" s="33">
        <v>930</v>
      </c>
    </row>
    <row r="30" spans="1:5" ht="21" customHeight="1">
      <c r="A30" s="32" t="s">
        <v>1783</v>
      </c>
      <c r="B30" s="32" t="s">
        <v>1784</v>
      </c>
      <c r="C30" s="32" t="s">
        <v>1768</v>
      </c>
      <c r="D30" s="32" t="s">
        <v>1756</v>
      </c>
      <c r="E30" s="33">
        <v>250</v>
      </c>
    </row>
    <row r="31" spans="1:5" ht="21" customHeight="1">
      <c r="A31" s="32" t="s">
        <v>1785</v>
      </c>
      <c r="B31" s="32" t="s">
        <v>1786</v>
      </c>
      <c r="C31" s="32" t="s">
        <v>1768</v>
      </c>
      <c r="D31" s="32" t="s">
        <v>1756</v>
      </c>
      <c r="E31" s="33">
        <v>736</v>
      </c>
    </row>
    <row r="32" spans="1:5" ht="21" customHeight="1">
      <c r="A32" s="32" t="s">
        <v>1787</v>
      </c>
      <c r="B32" s="32" t="s">
        <v>1788</v>
      </c>
      <c r="C32" s="32" t="s">
        <v>1768</v>
      </c>
      <c r="D32" s="32" t="s">
        <v>1756</v>
      </c>
      <c r="E32" s="33">
        <v>2000</v>
      </c>
    </row>
    <row r="33" spans="1:5" ht="21" customHeight="1">
      <c r="A33" s="32" t="s">
        <v>1785</v>
      </c>
      <c r="B33" s="32" t="s">
        <v>1789</v>
      </c>
      <c r="C33" s="32" t="s">
        <v>1768</v>
      </c>
      <c r="D33" s="32" t="s">
        <v>1756</v>
      </c>
      <c r="E33" s="33">
        <v>2995</v>
      </c>
    </row>
    <row r="34" spans="1:5" ht="21" customHeight="1">
      <c r="A34" s="32" t="s">
        <v>1790</v>
      </c>
      <c r="B34" s="32" t="s">
        <v>1791</v>
      </c>
      <c r="C34" s="32" t="s">
        <v>1768</v>
      </c>
      <c r="D34" s="32" t="s">
        <v>1756</v>
      </c>
      <c r="E34" s="33">
        <v>264</v>
      </c>
    </row>
    <row r="35" spans="1:5" ht="21" customHeight="1">
      <c r="A35" s="32" t="s">
        <v>1792</v>
      </c>
      <c r="B35" s="32" t="s">
        <v>1793</v>
      </c>
      <c r="C35" s="32" t="s">
        <v>1768</v>
      </c>
      <c r="D35" s="32" t="s">
        <v>1756</v>
      </c>
      <c r="E35" s="33">
        <v>177</v>
      </c>
    </row>
    <row r="36" spans="1:5" ht="21" customHeight="1">
      <c r="A36" s="32" t="s">
        <v>1792</v>
      </c>
      <c r="B36" s="32" t="s">
        <v>1794</v>
      </c>
      <c r="C36" s="32" t="s">
        <v>1768</v>
      </c>
      <c r="D36" s="32" t="s">
        <v>1756</v>
      </c>
      <c r="E36" s="33">
        <v>755</v>
      </c>
    </row>
    <row r="37" spans="1:5" ht="21" customHeight="1">
      <c r="A37" s="32" t="s">
        <v>1795</v>
      </c>
      <c r="B37" s="32" t="s">
        <v>1796</v>
      </c>
      <c r="C37" s="32" t="s">
        <v>1768</v>
      </c>
      <c r="D37" s="32" t="s">
        <v>1756</v>
      </c>
      <c r="E37" s="33">
        <v>173</v>
      </c>
    </row>
    <row r="38" spans="1:5" ht="21" customHeight="1">
      <c r="A38" s="32" t="s">
        <v>1797</v>
      </c>
      <c r="B38" s="32" t="s">
        <v>1798</v>
      </c>
      <c r="C38" s="32" t="s">
        <v>1768</v>
      </c>
      <c r="D38" s="32" t="s">
        <v>1756</v>
      </c>
      <c r="E38" s="33">
        <v>150</v>
      </c>
    </row>
    <row r="39" spans="1:5" ht="21" customHeight="1">
      <c r="A39" s="32" t="s">
        <v>1799</v>
      </c>
      <c r="B39" s="32" t="s">
        <v>1800</v>
      </c>
      <c r="C39" s="32" t="s">
        <v>1768</v>
      </c>
      <c r="D39" s="32" t="s">
        <v>1756</v>
      </c>
      <c r="E39" s="33">
        <v>206</v>
      </c>
    </row>
    <row r="40" spans="1:5" ht="21" customHeight="1">
      <c r="A40" s="32" t="s">
        <v>1801</v>
      </c>
      <c r="B40" s="32" t="s">
        <v>1802</v>
      </c>
      <c r="C40" s="32" t="s">
        <v>1768</v>
      </c>
      <c r="D40" s="32" t="s">
        <v>1756</v>
      </c>
      <c r="E40" s="33">
        <v>272</v>
      </c>
    </row>
    <row r="41" spans="1:5" ht="21" customHeight="1">
      <c r="A41" s="32" t="s">
        <v>1803</v>
      </c>
      <c r="B41" s="32" t="s">
        <v>1804</v>
      </c>
      <c r="C41" s="32" t="s">
        <v>1768</v>
      </c>
      <c r="D41" s="32" t="s">
        <v>1756</v>
      </c>
      <c r="E41" s="33">
        <v>100</v>
      </c>
    </row>
    <row r="42" spans="1:5" ht="21" customHeight="1">
      <c r="A42" s="32" t="s">
        <v>1805</v>
      </c>
      <c r="B42" s="32" t="s">
        <v>1806</v>
      </c>
      <c r="C42" s="32" t="s">
        <v>1768</v>
      </c>
      <c r="D42" s="32" t="s">
        <v>1756</v>
      </c>
      <c r="E42" s="33">
        <v>127</v>
      </c>
    </row>
    <row r="43" spans="1:5" ht="21" customHeight="1">
      <c r="A43" s="32" t="s">
        <v>1807</v>
      </c>
      <c r="B43" s="32" t="s">
        <v>1808</v>
      </c>
      <c r="C43" s="32" t="s">
        <v>1768</v>
      </c>
      <c r="D43" s="32" t="s">
        <v>1756</v>
      </c>
      <c r="E43" s="33">
        <v>3497</v>
      </c>
    </row>
    <row r="44" spans="1:5" ht="21" customHeight="1">
      <c r="A44" s="32" t="s">
        <v>1807</v>
      </c>
      <c r="B44" s="32" t="s">
        <v>1809</v>
      </c>
      <c r="C44" s="32" t="s">
        <v>1768</v>
      </c>
      <c r="D44" s="32" t="s">
        <v>1756</v>
      </c>
      <c r="E44" s="33">
        <v>171</v>
      </c>
    </row>
    <row r="45" spans="1:5" ht="21" customHeight="1">
      <c r="A45" s="32" t="s">
        <v>1810</v>
      </c>
      <c r="B45" s="32" t="s">
        <v>1811</v>
      </c>
      <c r="C45" s="32" t="s">
        <v>1768</v>
      </c>
      <c r="D45" s="32" t="s">
        <v>1756</v>
      </c>
      <c r="E45" s="33">
        <v>1200</v>
      </c>
    </row>
    <row r="46" spans="1:5" ht="21" customHeight="1">
      <c r="A46" s="32" t="s">
        <v>1810</v>
      </c>
      <c r="B46" s="32" t="s">
        <v>1812</v>
      </c>
      <c r="C46" s="32" t="s">
        <v>1768</v>
      </c>
      <c r="D46" s="32" t="s">
        <v>1756</v>
      </c>
      <c r="E46" s="33">
        <v>200</v>
      </c>
    </row>
    <row r="47" spans="1:5" ht="21" customHeight="1">
      <c r="A47" s="32" t="s">
        <v>1740</v>
      </c>
      <c r="B47" s="32" t="s">
        <v>1813</v>
      </c>
      <c r="C47" s="32" t="s">
        <v>1768</v>
      </c>
      <c r="D47" s="32" t="s">
        <v>1756</v>
      </c>
      <c r="E47" s="33">
        <v>1371</v>
      </c>
    </row>
    <row r="48" spans="1:5" ht="21" customHeight="1">
      <c r="A48" s="32" t="s">
        <v>1740</v>
      </c>
      <c r="B48" s="32" t="s">
        <v>1814</v>
      </c>
      <c r="C48" s="32" t="s">
        <v>1768</v>
      </c>
      <c r="D48" s="32" t="s">
        <v>1756</v>
      </c>
      <c r="E48" s="33">
        <v>24850</v>
      </c>
    </row>
    <row r="49" spans="1:5" ht="21" customHeight="1">
      <c r="A49" s="32" t="s">
        <v>1740</v>
      </c>
      <c r="B49" s="32" t="s">
        <v>1815</v>
      </c>
      <c r="C49" s="32" t="s">
        <v>1768</v>
      </c>
      <c r="D49" s="32" t="s">
        <v>1756</v>
      </c>
      <c r="E49" s="33">
        <v>709</v>
      </c>
    </row>
    <row r="50" spans="1:5" ht="21" customHeight="1">
      <c r="A50" s="32" t="s">
        <v>1740</v>
      </c>
      <c r="B50" s="32" t="s">
        <v>1816</v>
      </c>
      <c r="C50" s="32" t="s">
        <v>1768</v>
      </c>
      <c r="D50" s="32" t="s">
        <v>1756</v>
      </c>
      <c r="E50" s="33">
        <v>221</v>
      </c>
    </row>
    <row r="51" spans="1:5" ht="21" customHeight="1">
      <c r="A51" s="32" t="s">
        <v>1740</v>
      </c>
      <c r="B51" s="32" t="s">
        <v>1817</v>
      </c>
      <c r="C51" s="32" t="s">
        <v>1768</v>
      </c>
      <c r="D51" s="32" t="s">
        <v>1756</v>
      </c>
      <c r="E51" s="33">
        <v>67</v>
      </c>
    </row>
    <row r="52" spans="1:5" ht="21" customHeight="1">
      <c r="A52" s="32" t="s">
        <v>1740</v>
      </c>
      <c r="B52" s="32" t="s">
        <v>1818</v>
      </c>
      <c r="C52" s="32" t="s">
        <v>1768</v>
      </c>
      <c r="D52" s="32" t="s">
        <v>1756</v>
      </c>
      <c r="E52" s="33">
        <v>69</v>
      </c>
    </row>
    <row r="53" spans="1:5" ht="21" customHeight="1">
      <c r="A53" s="32" t="s">
        <v>1740</v>
      </c>
      <c r="B53" s="32" t="s">
        <v>1819</v>
      </c>
      <c r="C53" s="32" t="s">
        <v>1768</v>
      </c>
      <c r="D53" s="32" t="s">
        <v>1756</v>
      </c>
      <c r="E53" s="33">
        <v>17</v>
      </c>
    </row>
    <row r="54" spans="1:5" ht="21" customHeight="1">
      <c r="A54" s="32" t="s">
        <v>1740</v>
      </c>
      <c r="B54" s="32" t="s">
        <v>1820</v>
      </c>
      <c r="C54" s="32" t="s">
        <v>1768</v>
      </c>
      <c r="D54" s="32" t="s">
        <v>1756</v>
      </c>
      <c r="E54" s="33">
        <v>95</v>
      </c>
    </row>
    <row r="55" spans="1:5" ht="21" customHeight="1">
      <c r="A55" s="32" t="s">
        <v>1757</v>
      </c>
      <c r="B55" s="32" t="s">
        <v>1821</v>
      </c>
      <c r="C55" s="32" t="s">
        <v>1768</v>
      </c>
      <c r="D55" s="32" t="s">
        <v>1756</v>
      </c>
      <c r="E55" s="33">
        <v>1839</v>
      </c>
    </row>
    <row r="56" spans="1:5" ht="21" customHeight="1">
      <c r="A56" s="32" t="s">
        <v>1822</v>
      </c>
      <c r="B56" s="32" t="s">
        <v>1823</v>
      </c>
      <c r="C56" s="32" t="s">
        <v>1768</v>
      </c>
      <c r="D56" s="32" t="s">
        <v>1756</v>
      </c>
      <c r="E56" s="33">
        <v>307</v>
      </c>
    </row>
    <row r="57" spans="1:5" ht="21" customHeight="1">
      <c r="A57" s="30"/>
      <c r="B57" s="30"/>
      <c r="C57" s="30"/>
      <c r="D57" s="30"/>
      <c r="E57" s="30"/>
    </row>
    <row r="58" spans="1:5" ht="21" customHeight="1">
      <c r="A58" s="30" t="s">
        <v>1428</v>
      </c>
      <c r="B58" s="30"/>
      <c r="C58" s="30"/>
      <c r="D58" s="30"/>
      <c r="E58" s="31">
        <f>E5+E13</f>
        <v>113493</v>
      </c>
    </row>
  </sheetData>
  <mergeCells count="1">
    <mergeCell ref="A2:E2"/>
  </mergeCells>
  <phoneticPr fontId="61" type="noConversion"/>
  <printOptions horizontalCentered="1"/>
  <pageMargins left="0.82677165354330695" right="0.55118110236220497" top="0.98425196850393704" bottom="0.78740157480314998" header="0.31496062992126" footer="0.70866141732283505"/>
  <pageSetup paperSize="9" scale="90" orientation="portrait"/>
  <headerFooter>
    <oddFooter>&amp;C第 &amp;P 页，共 &amp;N 页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B70"/>
  <sheetViews>
    <sheetView topLeftCell="A7" workbookViewId="0">
      <selection sqref="A1:B1"/>
    </sheetView>
  </sheetViews>
  <sheetFormatPr defaultColWidth="9" defaultRowHeight="14.25"/>
  <cols>
    <col min="1" max="1" width="47" style="20" customWidth="1"/>
    <col min="2" max="2" width="27" style="20" customWidth="1"/>
  </cols>
  <sheetData>
    <row r="1" spans="1:2" ht="27" customHeight="1">
      <c r="A1" s="542" t="s">
        <v>1824</v>
      </c>
      <c r="B1" s="543"/>
    </row>
    <row r="2" spans="1:2" ht="22.5">
      <c r="A2" s="544" t="s">
        <v>1825</v>
      </c>
      <c r="B2" s="544"/>
    </row>
    <row r="3" spans="1:2" ht="19.899999999999999" customHeight="1">
      <c r="A3" s="21"/>
      <c r="B3" s="22" t="s">
        <v>1826</v>
      </c>
    </row>
    <row r="4" spans="1:2" ht="20.100000000000001" customHeight="1">
      <c r="A4" s="13" t="s">
        <v>1827</v>
      </c>
      <c r="B4" s="13" t="s">
        <v>1828</v>
      </c>
    </row>
    <row r="5" spans="1:2" s="20" customFormat="1" ht="20.100000000000001" customHeight="1">
      <c r="A5" s="15" t="s">
        <v>1724</v>
      </c>
      <c r="B5" s="16">
        <f>SUM(B6:B7)</f>
        <v>1212148</v>
      </c>
    </row>
    <row r="6" spans="1:2" ht="20.100000000000001" customHeight="1">
      <c r="A6" s="17" t="s">
        <v>1716</v>
      </c>
      <c r="B6" s="18">
        <v>669008</v>
      </c>
    </row>
    <row r="7" spans="1:2" ht="20.100000000000001" customHeight="1">
      <c r="A7" s="17" t="s">
        <v>1717</v>
      </c>
      <c r="B7" s="18">
        <v>543140</v>
      </c>
    </row>
    <row r="8" spans="1:2" ht="20.100000000000001" customHeight="1">
      <c r="A8" s="15" t="s">
        <v>1829</v>
      </c>
      <c r="B8" s="16">
        <f>SUM(B9:B10)</f>
        <v>1240109</v>
      </c>
    </row>
    <row r="9" spans="1:2" ht="20.100000000000001" customHeight="1">
      <c r="A9" s="17" t="s">
        <v>1716</v>
      </c>
      <c r="B9" s="18">
        <v>674256</v>
      </c>
    </row>
    <row r="10" spans="1:2" ht="20.100000000000001" customHeight="1">
      <c r="A10" s="17" t="s">
        <v>1717</v>
      </c>
      <c r="B10" s="18">
        <v>565853</v>
      </c>
    </row>
    <row r="11" spans="1:2" s="20" customFormat="1" ht="20.100000000000001" customHeight="1">
      <c r="A11" s="15" t="s">
        <v>1830</v>
      </c>
      <c r="B11" s="16">
        <f>SUM(B12:B16)</f>
        <v>326423</v>
      </c>
    </row>
    <row r="12" spans="1:2" ht="20.100000000000001" customHeight="1">
      <c r="A12" s="17" t="s">
        <v>1831</v>
      </c>
      <c r="B12" s="18">
        <v>11093</v>
      </c>
    </row>
    <row r="13" spans="1:2" ht="20.100000000000001" customHeight="1">
      <c r="A13" s="17" t="s">
        <v>1832</v>
      </c>
      <c r="B13" s="18">
        <v>84050</v>
      </c>
    </row>
    <row r="14" spans="1:2" ht="20.100000000000001" customHeight="1">
      <c r="A14" s="17" t="s">
        <v>1833</v>
      </c>
      <c r="B14" s="23">
        <v>102400</v>
      </c>
    </row>
    <row r="15" spans="1:2" ht="20.100000000000001" customHeight="1">
      <c r="A15" s="17" t="s">
        <v>1834</v>
      </c>
      <c r="B15" s="18">
        <v>128880</v>
      </c>
    </row>
    <row r="16" spans="1:2" ht="20.100000000000001" customHeight="1">
      <c r="A16" s="17" t="s">
        <v>1835</v>
      </c>
      <c r="B16" s="18"/>
    </row>
    <row r="17" spans="1:2" s="20" customFormat="1" ht="20.100000000000001" customHeight="1">
      <c r="A17" s="15" t="s">
        <v>1836</v>
      </c>
      <c r="B17" s="16">
        <f>SUM(B18:B19)</f>
        <v>81930</v>
      </c>
    </row>
    <row r="18" spans="1:2" ht="20.100000000000001" customHeight="1">
      <c r="A18" s="17" t="s">
        <v>1837</v>
      </c>
      <c r="B18" s="18">
        <f>54050</f>
        <v>54050</v>
      </c>
    </row>
    <row r="19" spans="1:2" ht="20.100000000000001" customHeight="1">
      <c r="A19" s="17" t="s">
        <v>1838</v>
      </c>
      <c r="B19" s="18">
        <f>19580+8300</f>
        <v>27880</v>
      </c>
    </row>
    <row r="20" spans="1:2" ht="20.100000000000001" customHeight="1">
      <c r="A20" s="15" t="s">
        <v>1839</v>
      </c>
      <c r="B20" s="16">
        <f>SUM(B21:B22)</f>
        <v>41072</v>
      </c>
    </row>
    <row r="21" spans="1:2" ht="20.100000000000001" customHeight="1">
      <c r="A21" s="17" t="s">
        <v>1840</v>
      </c>
      <c r="B21" s="18">
        <v>22686</v>
      </c>
    </row>
    <row r="22" spans="1:2" ht="20.100000000000001" customHeight="1">
      <c r="A22" s="17" t="s">
        <v>1841</v>
      </c>
      <c r="B22" s="18">
        <v>18386</v>
      </c>
    </row>
    <row r="23" spans="1:2" s="20" customFormat="1" ht="20.100000000000001" customHeight="1">
      <c r="A23" s="15" t="s">
        <v>1842</v>
      </c>
      <c r="B23" s="16">
        <f>SUM(B24:B25)</f>
        <v>1456641</v>
      </c>
    </row>
    <row r="24" spans="1:2" ht="20.100000000000001" customHeight="1">
      <c r="A24" s="17" t="s">
        <v>1716</v>
      </c>
      <c r="B24" s="18">
        <f>B6+B12+B13-B18</f>
        <v>710101</v>
      </c>
    </row>
    <row r="25" spans="1:2" ht="20.100000000000001" customHeight="1">
      <c r="A25" s="17" t="s">
        <v>1843</v>
      </c>
      <c r="B25" s="18">
        <f>B7+B14+B15-B19</f>
        <v>746540</v>
      </c>
    </row>
    <row r="26" spans="1:2" ht="20.100000000000001" customHeight="1">
      <c r="A26" s="15" t="s">
        <v>1844</v>
      </c>
      <c r="B26" s="16">
        <f>SUM(B27:B28)</f>
        <v>1641520</v>
      </c>
    </row>
    <row r="27" spans="1:2" ht="20.100000000000001" customHeight="1">
      <c r="A27" s="17" t="s">
        <v>1716</v>
      </c>
      <c r="B27" s="18">
        <v>713566</v>
      </c>
    </row>
    <row r="28" spans="1:2" ht="20.100000000000001" customHeight="1">
      <c r="A28" s="17" t="s">
        <v>1717</v>
      </c>
      <c r="B28" s="18">
        <v>927954</v>
      </c>
    </row>
    <row r="29" spans="1:2" ht="19.7" customHeight="1"/>
    <row r="30" spans="1:2" ht="19.7" customHeight="1">
      <c r="B30" s="24"/>
    </row>
    <row r="31" spans="1:2" ht="19.7" customHeight="1"/>
    <row r="32" spans="1:2" ht="19.7" customHeight="1"/>
    <row r="33" ht="19.7" customHeight="1"/>
    <row r="34" ht="19.7" customHeight="1"/>
    <row r="35" ht="19.7" customHeight="1"/>
    <row r="36" ht="19.7" customHeight="1"/>
    <row r="37" ht="19.7" customHeight="1"/>
    <row r="38" ht="19.7" customHeight="1"/>
    <row r="39" ht="19.7" customHeight="1"/>
    <row r="40" ht="19.7" customHeight="1"/>
    <row r="41" ht="19.7" customHeight="1"/>
    <row r="42" ht="19.7" customHeight="1"/>
    <row r="43" ht="19.7" customHeight="1"/>
    <row r="44" ht="19.7" customHeight="1"/>
    <row r="45" ht="19.7" customHeight="1"/>
    <row r="46" ht="19.7" customHeight="1"/>
    <row r="47" ht="19.7" customHeight="1"/>
    <row r="48" ht="19.7" customHeight="1"/>
    <row r="49" ht="19.7" customHeight="1"/>
    <row r="50" ht="19.7" customHeight="1"/>
    <row r="51" ht="19.7" customHeight="1"/>
    <row r="52" ht="19.7" customHeight="1"/>
    <row r="53" ht="19.7" customHeight="1"/>
    <row r="54" ht="19.7" customHeight="1"/>
    <row r="55" ht="19.7" customHeight="1"/>
    <row r="56" ht="19.7" customHeight="1"/>
    <row r="57" ht="19.7" customHeight="1"/>
    <row r="58" ht="19.7" customHeight="1"/>
    <row r="59" ht="19.7" customHeight="1"/>
    <row r="60" ht="19.7" customHeight="1"/>
    <row r="61" ht="19.7" customHeight="1"/>
    <row r="62" ht="19.7" customHeight="1"/>
    <row r="63" ht="19.7" customHeight="1"/>
    <row r="64" ht="19.7" customHeight="1"/>
    <row r="65" ht="19.7" customHeight="1"/>
    <row r="66" ht="19.7" customHeight="1"/>
    <row r="67" ht="19.7" customHeight="1"/>
    <row r="68" ht="19.7" customHeight="1"/>
    <row r="69" ht="19.7" customHeight="1"/>
    <row r="70" ht="19.7" customHeight="1"/>
  </sheetData>
  <mergeCells count="2">
    <mergeCell ref="A1:B1"/>
    <mergeCell ref="A2:B2"/>
  </mergeCells>
  <phoneticPr fontId="61" type="noConversion"/>
  <printOptions horizontalCentered="1"/>
  <pageMargins left="0.82638888888888895" right="0.70833333333333304" top="0.98402777777777795" bottom="0.78680555555555598" header="0.51180555555555596" footer="0.70833333333333304"/>
  <pageSetup paperSize="9" scale="95" orientation="portrait" useFirstPageNumber="1"/>
  <headerFooter>
    <oddFooter>&amp;C第 &amp;P 页，共 &amp;N 页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B70"/>
  <sheetViews>
    <sheetView workbookViewId="0">
      <selection activeCell="A10" sqref="A10"/>
    </sheetView>
  </sheetViews>
  <sheetFormatPr defaultColWidth="9" defaultRowHeight="14.25"/>
  <cols>
    <col min="1" max="1" width="43.5" customWidth="1"/>
    <col min="2" max="2" width="27" customWidth="1"/>
  </cols>
  <sheetData>
    <row r="1" spans="1:2" ht="27" customHeight="1">
      <c r="A1" s="10" t="s">
        <v>1845</v>
      </c>
    </row>
    <row r="2" spans="1:2" ht="30" customHeight="1">
      <c r="A2" s="544" t="s">
        <v>1846</v>
      </c>
      <c r="B2" s="544"/>
    </row>
    <row r="3" spans="1:2" ht="35.1" customHeight="1">
      <c r="A3" s="11"/>
      <c r="B3" s="12" t="s">
        <v>1219</v>
      </c>
    </row>
    <row r="4" spans="1:2" ht="35.1" customHeight="1">
      <c r="A4" s="13" t="s">
        <v>1404</v>
      </c>
      <c r="B4" s="14" t="s">
        <v>1847</v>
      </c>
    </row>
    <row r="5" spans="1:2" ht="35.1" customHeight="1">
      <c r="A5" s="15" t="s">
        <v>1848</v>
      </c>
      <c r="B5" s="16">
        <v>102400</v>
      </c>
    </row>
    <row r="6" spans="1:2" ht="35.1" customHeight="1">
      <c r="A6" s="15" t="s">
        <v>1849</v>
      </c>
      <c r="B6" s="16">
        <f>103200-5000</f>
        <v>98200</v>
      </c>
    </row>
    <row r="7" spans="1:2" ht="35.1" customHeight="1">
      <c r="A7" s="15" t="s">
        <v>1850</v>
      </c>
      <c r="B7" s="16">
        <f>B8+B9</f>
        <v>46266</v>
      </c>
    </row>
    <row r="8" spans="1:2" ht="35.1" customHeight="1">
      <c r="A8" s="17" t="s">
        <v>1851</v>
      </c>
      <c r="B8" s="18">
        <v>27880</v>
      </c>
    </row>
    <row r="9" spans="1:2" ht="35.1" customHeight="1">
      <c r="A9" s="17" t="s">
        <v>1852</v>
      </c>
      <c r="B9" s="18">
        <v>18386</v>
      </c>
    </row>
    <row r="10" spans="1:2" ht="35.1" customHeight="1">
      <c r="A10" s="15" t="s">
        <v>1853</v>
      </c>
      <c r="B10" s="19">
        <v>12.28</v>
      </c>
    </row>
    <row r="11" spans="1:2" ht="35.1" customHeight="1">
      <c r="A11" s="15" t="s">
        <v>1854</v>
      </c>
      <c r="B11" s="19">
        <v>2.2000000000000002</v>
      </c>
    </row>
    <row r="12" spans="1:2" ht="20.100000000000001" customHeight="1"/>
    <row r="13" spans="1:2" ht="20.100000000000001" customHeight="1"/>
    <row r="14" spans="1:2" ht="20.100000000000001" customHeight="1"/>
    <row r="15" spans="1:2" ht="20.100000000000001" customHeight="1"/>
    <row r="16" spans="1:2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19.7" customHeight="1"/>
    <row r="30" ht="19.7" customHeight="1"/>
    <row r="31" ht="19.7" customHeight="1"/>
    <row r="32" ht="19.7" customHeight="1"/>
    <row r="33" ht="19.7" customHeight="1"/>
    <row r="34" ht="19.7" customHeight="1"/>
    <row r="35" ht="19.7" customHeight="1"/>
    <row r="36" ht="19.7" customHeight="1"/>
    <row r="37" ht="19.7" customHeight="1"/>
    <row r="38" ht="19.7" customHeight="1"/>
    <row r="39" ht="19.7" customHeight="1"/>
    <row r="40" ht="19.7" customHeight="1"/>
    <row r="41" ht="19.7" customHeight="1"/>
    <row r="42" ht="19.7" customHeight="1"/>
    <row r="43" ht="19.7" customHeight="1"/>
    <row r="44" ht="19.7" customHeight="1"/>
    <row r="45" ht="19.7" customHeight="1"/>
    <row r="46" ht="19.7" customHeight="1"/>
    <row r="47" ht="19.7" customHeight="1"/>
    <row r="48" ht="19.7" customHeight="1"/>
    <row r="49" ht="19.7" customHeight="1"/>
    <row r="50" ht="19.7" customHeight="1"/>
    <row r="51" ht="19.7" customHeight="1"/>
    <row r="52" ht="19.7" customHeight="1"/>
    <row r="53" ht="19.7" customHeight="1"/>
    <row r="54" ht="19.7" customHeight="1"/>
    <row r="55" ht="19.7" customHeight="1"/>
    <row r="56" ht="19.7" customHeight="1"/>
    <row r="57" ht="19.7" customHeight="1"/>
    <row r="58" ht="19.7" customHeight="1"/>
    <row r="59" ht="19.7" customHeight="1"/>
    <row r="60" ht="19.7" customHeight="1"/>
    <row r="61" ht="19.7" customHeight="1"/>
    <row r="62" ht="19.7" customHeight="1"/>
    <row r="63" ht="19.7" customHeight="1"/>
    <row r="64" ht="19.7" customHeight="1"/>
    <row r="65" ht="19.7" customHeight="1"/>
    <row r="66" ht="19.7" customHeight="1"/>
    <row r="67" ht="19.7" customHeight="1"/>
    <row r="68" ht="19.7" customHeight="1"/>
    <row r="69" ht="19.7" customHeight="1"/>
    <row r="70" ht="19.7" customHeight="1"/>
  </sheetData>
  <mergeCells count="1">
    <mergeCell ref="A2:B2"/>
  </mergeCells>
  <phoneticPr fontId="61" type="noConversion"/>
  <printOptions horizontalCentered="1"/>
  <pageMargins left="0.82638888888888895" right="0.70833333333333304" top="0.98402777777777795" bottom="0.78680555555555598" header="0.51180555555555596" footer="0.70833333333333304"/>
  <pageSetup paperSize="9" scale="95" orientation="portrait" useFirstPageNumber="1"/>
  <headerFooter>
    <oddFooter>&amp;C第 &amp;P 页，共 &amp;N 页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C22"/>
  <sheetViews>
    <sheetView workbookViewId="0">
      <selection activeCell="B22" sqref="B22"/>
    </sheetView>
  </sheetViews>
  <sheetFormatPr defaultColWidth="9" defaultRowHeight="14.25"/>
  <cols>
    <col min="1" max="1" width="40.625" customWidth="1"/>
    <col min="2" max="3" width="12.5" customWidth="1"/>
  </cols>
  <sheetData>
    <row r="1" spans="1:3">
      <c r="A1" s="1" t="s">
        <v>1855</v>
      </c>
    </row>
    <row r="2" spans="1:3" ht="42" customHeight="1">
      <c r="A2" s="545" t="s">
        <v>1856</v>
      </c>
      <c r="B2" s="546"/>
      <c r="C2" s="546"/>
    </row>
    <row r="3" spans="1:3" ht="24" customHeight="1">
      <c r="B3" s="547" t="s">
        <v>1219</v>
      </c>
      <c r="C3" s="547"/>
    </row>
    <row r="4" spans="1:3" ht="33.950000000000003" customHeight="1">
      <c r="A4" s="2" t="s">
        <v>1857</v>
      </c>
      <c r="B4" s="2" t="s">
        <v>1858</v>
      </c>
      <c r="C4" s="2" t="s">
        <v>1859</v>
      </c>
    </row>
    <row r="5" spans="1:3" ht="33.950000000000003" customHeight="1">
      <c r="A5" s="3" t="s">
        <v>1860</v>
      </c>
      <c r="B5" s="4">
        <f>SUM(B6:B7)</f>
        <v>1033204</v>
      </c>
      <c r="C5" s="4">
        <f>SUM(C6:C7)</f>
        <v>0</v>
      </c>
    </row>
    <row r="6" spans="1:3" ht="33.950000000000003" customHeight="1">
      <c r="A6" s="5" t="s">
        <v>1861</v>
      </c>
      <c r="B6" s="4">
        <v>654722</v>
      </c>
      <c r="C6" s="4"/>
    </row>
    <row r="7" spans="1:3" ht="33.950000000000003" customHeight="1">
      <c r="A7" s="5" t="s">
        <v>1862</v>
      </c>
      <c r="B7" s="4">
        <v>378482</v>
      </c>
      <c r="C7" s="4"/>
    </row>
    <row r="8" spans="1:3" ht="33.950000000000003" customHeight="1">
      <c r="A8" s="6" t="s">
        <v>1863</v>
      </c>
      <c r="B8" s="7">
        <f>SUM(B9:B10)</f>
        <v>115216</v>
      </c>
      <c r="C8" s="7">
        <f>SUM(C9:C10)</f>
        <v>0</v>
      </c>
    </row>
    <row r="9" spans="1:3" ht="33.950000000000003" customHeight="1">
      <c r="A9" s="8" t="s">
        <v>1861</v>
      </c>
      <c r="B9" s="7">
        <v>3516</v>
      </c>
      <c r="C9" s="7"/>
    </row>
    <row r="10" spans="1:3" ht="33.950000000000003" customHeight="1">
      <c r="A10" s="8" t="s">
        <v>1862</v>
      </c>
      <c r="B10" s="7">
        <v>111700</v>
      </c>
      <c r="C10" s="7"/>
    </row>
    <row r="11" spans="1:3" ht="33.950000000000003" customHeight="1">
      <c r="A11" s="8" t="s">
        <v>1864</v>
      </c>
      <c r="B11" s="7">
        <f>SUM(B12:B13)</f>
        <v>18700</v>
      </c>
      <c r="C11" s="7">
        <f>SUM(C12:C13)</f>
        <v>0</v>
      </c>
    </row>
    <row r="12" spans="1:3" ht="33.950000000000003" customHeight="1">
      <c r="A12" s="8" t="s">
        <v>1861</v>
      </c>
      <c r="B12" s="7"/>
      <c r="C12" s="7"/>
    </row>
    <row r="13" spans="1:3" ht="33.950000000000003" customHeight="1">
      <c r="A13" s="8" t="s">
        <v>1862</v>
      </c>
      <c r="B13" s="7">
        <v>18700</v>
      </c>
      <c r="C13" s="7"/>
    </row>
    <row r="14" spans="1:3" ht="33.950000000000003" customHeight="1">
      <c r="A14" s="6" t="s">
        <v>1865</v>
      </c>
      <c r="B14" s="7">
        <f>SUM(B15:B16)</f>
        <v>1148420</v>
      </c>
      <c r="C14" s="7">
        <f>SUM(C15:C16)</f>
        <v>0</v>
      </c>
    </row>
    <row r="15" spans="1:3" ht="33.950000000000003" customHeight="1">
      <c r="A15" s="8" t="s">
        <v>1861</v>
      </c>
      <c r="B15" s="7">
        <v>658238</v>
      </c>
      <c r="C15" s="7"/>
    </row>
    <row r="16" spans="1:3" ht="33.950000000000003" customHeight="1">
      <c r="A16" s="8" t="s">
        <v>1862</v>
      </c>
      <c r="B16" s="7">
        <v>490182</v>
      </c>
      <c r="C16" s="7"/>
    </row>
    <row r="22" spans="2:2">
      <c r="B22" s="9"/>
    </row>
  </sheetData>
  <mergeCells count="2">
    <mergeCell ref="A2:C2"/>
    <mergeCell ref="B3:C3"/>
  </mergeCells>
  <phoneticPr fontId="6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57</vt:i4>
      </vt:variant>
      <vt:variant>
        <vt:lpstr>命名范围</vt:lpstr>
      </vt:variant>
      <vt:variant>
        <vt:i4>32</vt:i4>
      </vt:variant>
    </vt:vector>
  </HeadingPairs>
  <TitlesOfParts>
    <vt:vector size="89" baseType="lpstr"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79</vt:lpstr>
      <vt:lpstr>'51'!Print_Area</vt:lpstr>
      <vt:lpstr>'52'!Print_Area</vt:lpstr>
      <vt:lpstr>'10'!Print_Titles</vt:lpstr>
      <vt:lpstr>'13'!Print_Titles</vt:lpstr>
      <vt:lpstr>'14'!Print_Titles</vt:lpstr>
      <vt:lpstr>'16'!Print_Titles</vt:lpstr>
      <vt:lpstr>'17'!Print_Titles</vt:lpstr>
      <vt:lpstr>'18'!Print_Titles</vt:lpstr>
      <vt:lpstr>'19'!Print_Titles</vt:lpstr>
      <vt:lpstr>'2'!Print_Titles</vt:lpstr>
      <vt:lpstr>'20'!Print_Titles</vt:lpstr>
      <vt:lpstr>'21'!Print_Titles</vt:lpstr>
      <vt:lpstr>'22'!Print_Titles</vt:lpstr>
      <vt:lpstr>'23'!Print_Titles</vt:lpstr>
      <vt:lpstr>'24'!Print_Titles</vt:lpstr>
      <vt:lpstr>'25'!Print_Titles</vt:lpstr>
      <vt:lpstr>'26'!Print_Titles</vt:lpstr>
      <vt:lpstr>'27'!Print_Titles</vt:lpstr>
      <vt:lpstr>'28'!Print_Titles</vt:lpstr>
      <vt:lpstr>'3'!Print_Titles</vt:lpstr>
      <vt:lpstr>'31'!Print_Titles</vt:lpstr>
      <vt:lpstr>'32'!Print_Titles</vt:lpstr>
      <vt:lpstr>'33'!Print_Titles</vt:lpstr>
      <vt:lpstr>'34'!Print_Titles</vt:lpstr>
      <vt:lpstr>'35'!Print_Titles</vt:lpstr>
      <vt:lpstr>'36'!Print_Titles</vt:lpstr>
      <vt:lpstr>'5'!Print_Titles</vt:lpstr>
      <vt:lpstr>'53'!Print_Titles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(重置密码后立即改密码)预算经办</cp:lastModifiedBy>
  <cp:revision>1</cp:revision>
  <cp:lastPrinted>2025-02-08T02:21:00Z</cp:lastPrinted>
  <dcterms:created xsi:type="dcterms:W3CDTF">2012-06-12T09:30:00Z</dcterms:created>
  <dcterms:modified xsi:type="dcterms:W3CDTF">2025-03-14T01:09:48Z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KSOReadingLayout">
    <vt:bool>true</vt:bool>
  </property>
  <property fmtid="{D5CDD505-2E9C-101B-9397-08002B2CF9AE}" pid="4" name="KSORubyTemplateID">
    <vt:lpwstr>14</vt:lpwstr>
  </property>
  <property fmtid="{D5CDD505-2E9C-101B-9397-08002B2CF9AE}" pid="5" name="ICV">
    <vt:lpwstr>856186BB21BC4CDCA3D9C54CB597B0E1_13</vt:lpwstr>
  </property>
</Properties>
</file>